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4240" windowHeight="12315"/>
  </bookViews>
  <sheets>
    <sheet name="МО" sheetId="1" r:id="rId1"/>
  </sheets>
  <definedNames>
    <definedName name="_xlnm.Print_Titles" localSheetId="0">МО!$3:$7</definedName>
    <definedName name="_xlnm.Print_Area" localSheetId="0">МО!$A$1:$N$95</definedName>
  </definedNames>
  <calcPr calcId="144525"/>
</workbook>
</file>

<file path=xl/calcChain.xml><?xml version="1.0" encoding="utf-8"?>
<calcChain xmlns="http://schemas.openxmlformats.org/spreadsheetml/2006/main">
  <c r="D65" i="1" l="1"/>
  <c r="I51" i="1" l="1"/>
  <c r="J51" i="1"/>
  <c r="K51" i="1"/>
  <c r="L51" i="1"/>
  <c r="I45" i="1"/>
  <c r="J45" i="1"/>
  <c r="K45" i="1"/>
  <c r="L45" i="1"/>
  <c r="J39" i="1"/>
  <c r="J62" i="1" s="1"/>
  <c r="I41" i="1"/>
  <c r="J41" i="1"/>
  <c r="K41" i="1"/>
  <c r="L41" i="1"/>
  <c r="H33" i="1"/>
  <c r="I33" i="1"/>
  <c r="J33" i="1"/>
  <c r="K33" i="1"/>
  <c r="L33" i="1"/>
  <c r="I26" i="1"/>
  <c r="I30" i="1"/>
  <c r="F63" i="1"/>
  <c r="F64" i="1"/>
  <c r="M28" i="1"/>
  <c r="M29" i="1"/>
  <c r="M21" i="1"/>
  <c r="M20" i="1"/>
  <c r="M19" i="1"/>
  <c r="M18" i="1"/>
  <c r="M17" i="1"/>
  <c r="M16" i="1"/>
  <c r="M14" i="1"/>
  <c r="M13" i="1"/>
  <c r="M12" i="1"/>
  <c r="M11" i="1"/>
  <c r="M55" i="1"/>
  <c r="L10" i="1"/>
  <c r="K10" i="1"/>
  <c r="J10" i="1"/>
  <c r="I10" i="1"/>
  <c r="H10" i="1"/>
  <c r="E10" i="1"/>
  <c r="F10" i="1"/>
  <c r="D10" i="1"/>
  <c r="C10" i="1"/>
  <c r="J63" i="1" l="1"/>
  <c r="J64" i="1"/>
  <c r="K39" i="1"/>
  <c r="I39" i="1"/>
  <c r="I62" i="1" s="1"/>
  <c r="L39" i="1"/>
  <c r="K62" i="1"/>
  <c r="K64" i="1" s="1"/>
  <c r="I63" i="1"/>
  <c r="I64" i="1"/>
  <c r="H27" i="1"/>
  <c r="H26" i="1" s="1"/>
  <c r="H23" i="1" s="1"/>
  <c r="H9" i="1" s="1"/>
  <c r="J27" i="1"/>
  <c r="J26" i="1" s="1"/>
  <c r="J23" i="1" s="1"/>
  <c r="J9" i="1" s="1"/>
  <c r="L27" i="1"/>
  <c r="L26" i="1" s="1"/>
  <c r="L23" i="1" s="1"/>
  <c r="L9" i="1" s="1"/>
  <c r="M27" i="1"/>
  <c r="N27" i="1"/>
  <c r="N26" i="1" s="1"/>
  <c r="N23" i="1" s="1"/>
  <c r="D27" i="1"/>
  <c r="D26" i="1" s="1"/>
  <c r="D23" i="1" s="1"/>
  <c r="D9" i="1" s="1"/>
  <c r="E27" i="1"/>
  <c r="E26" i="1" s="1"/>
  <c r="E23" i="1" s="1"/>
  <c r="E9" i="1" s="1"/>
  <c r="F27" i="1"/>
  <c r="F26" i="1" s="1"/>
  <c r="F23" i="1" s="1"/>
  <c r="F9" i="1" s="1"/>
  <c r="C27" i="1"/>
  <c r="C26" i="1" s="1"/>
  <c r="G11" i="1"/>
  <c r="G12" i="1"/>
  <c r="G13" i="1"/>
  <c r="G14" i="1"/>
  <c r="G15" i="1"/>
  <c r="M15" i="1" s="1"/>
  <c r="G17" i="1"/>
  <c r="G18" i="1"/>
  <c r="G19" i="1"/>
  <c r="G20" i="1"/>
  <c r="G21" i="1"/>
  <c r="G22" i="1"/>
  <c r="M22" i="1" s="1"/>
  <c r="G24" i="1"/>
  <c r="G25" i="1"/>
  <c r="G28" i="1"/>
  <c r="G29" i="1"/>
  <c r="G30" i="1"/>
  <c r="M30" i="1" s="1"/>
  <c r="G31" i="1"/>
  <c r="M31" i="1" s="1"/>
  <c r="G32" i="1"/>
  <c r="M32" i="1" s="1"/>
  <c r="G10" i="1"/>
  <c r="K63" i="1" l="1"/>
  <c r="M26" i="1"/>
  <c r="M23" i="1" s="1"/>
  <c r="M10" i="1"/>
  <c r="M9" i="1" s="1"/>
  <c r="G27" i="1"/>
  <c r="G26" i="1" s="1"/>
  <c r="G23" i="1" s="1"/>
  <c r="G9" i="1" s="1"/>
  <c r="C23" i="1"/>
  <c r="C9" i="1" s="1"/>
  <c r="C33" i="1" l="1"/>
  <c r="D33" i="1" l="1"/>
  <c r="E33" i="1"/>
  <c r="F33" i="1"/>
  <c r="D45" i="1"/>
  <c r="E45" i="1"/>
  <c r="L62" i="1" l="1"/>
  <c r="G57" i="1"/>
  <c r="M57" i="1" s="1"/>
  <c r="G56" i="1"/>
  <c r="M56" i="1" s="1"/>
  <c r="G55" i="1"/>
  <c r="G54" i="1"/>
  <c r="M54" i="1" s="1"/>
  <c r="G53" i="1"/>
  <c r="M53" i="1" s="1"/>
  <c r="G52" i="1"/>
  <c r="H51" i="1"/>
  <c r="F51" i="1"/>
  <c r="E51" i="1"/>
  <c r="D51" i="1"/>
  <c r="C51" i="1"/>
  <c r="G50" i="1"/>
  <c r="M50" i="1" s="1"/>
  <c r="G49" i="1"/>
  <c r="M49" i="1" s="1"/>
  <c r="G48" i="1"/>
  <c r="M48" i="1" s="1"/>
  <c r="G47" i="1"/>
  <c r="M47" i="1" s="1"/>
  <c r="G46" i="1"/>
  <c r="H45" i="1"/>
  <c r="F45" i="1"/>
  <c r="C45" i="1"/>
  <c r="G44" i="1"/>
  <c r="M44" i="1" s="1"/>
  <c r="G43" i="1"/>
  <c r="M43" i="1" s="1"/>
  <c r="G42" i="1"/>
  <c r="H41" i="1"/>
  <c r="F41" i="1"/>
  <c r="E41" i="1"/>
  <c r="D41" i="1"/>
  <c r="D39" i="1" s="1"/>
  <c r="C41" i="1"/>
  <c r="G40" i="1"/>
  <c r="M40" i="1" s="1"/>
  <c r="G38" i="1"/>
  <c r="M38" i="1" s="1"/>
  <c r="G37" i="1"/>
  <c r="M37" i="1" s="1"/>
  <c r="G36" i="1"/>
  <c r="M36" i="1" s="1"/>
  <c r="G35" i="1"/>
  <c r="M35" i="1" s="1"/>
  <c r="G34" i="1"/>
  <c r="L63" i="1" l="1"/>
  <c r="L64" i="1"/>
  <c r="D62" i="1"/>
  <c r="C39" i="1"/>
  <c r="C62" i="1" s="1"/>
  <c r="G41" i="1"/>
  <c r="H39" i="1"/>
  <c r="H62" i="1" s="1"/>
  <c r="M42" i="1"/>
  <c r="M41" i="1" s="1"/>
  <c r="E39" i="1"/>
  <c r="E62" i="1" s="1"/>
  <c r="E63" i="1" s="1"/>
  <c r="F39" i="1"/>
  <c r="F62" i="1" s="1"/>
  <c r="G45" i="1"/>
  <c r="M46" i="1"/>
  <c r="M45" i="1" s="1"/>
  <c r="G33" i="1"/>
  <c r="M34" i="1"/>
  <c r="M33" i="1" s="1"/>
  <c r="G51" i="1"/>
  <c r="M52" i="1"/>
  <c r="M51" i="1" s="1"/>
  <c r="H63" i="1" l="1"/>
  <c r="H64" i="1"/>
  <c r="C63" i="1"/>
  <c r="C64" i="1"/>
  <c r="E64" i="1"/>
  <c r="D63" i="1"/>
  <c r="D64" i="1"/>
  <c r="G39" i="1"/>
  <c r="G62" i="1" s="1"/>
  <c r="M39" i="1"/>
  <c r="M62" i="1" s="1"/>
  <c r="M63" i="1" l="1"/>
  <c r="M64" i="1"/>
  <c r="G63" i="1"/>
  <c r="G64" i="1"/>
</calcChain>
</file>

<file path=xl/sharedStrings.xml><?xml version="1.0" encoding="utf-8"?>
<sst xmlns="http://schemas.openxmlformats.org/spreadsheetml/2006/main" count="141" uniqueCount="140">
  <si>
    <t>тыс. рублей</t>
  </si>
  <si>
    <t>ПОКАЗАТЕЛИ</t>
  </si>
  <si>
    <t>Текущий финансовый год</t>
  </si>
  <si>
    <t>в том числе</t>
  </si>
  <si>
    <t>Раздел I. Социально-значимые расходы</t>
  </si>
  <si>
    <t>Общий объём фонда оплаты труда и взносы по обязательному социальному страхованию на выплаты по оплате труда работников и иные выплаты работникам, в т.ч.</t>
  </si>
  <si>
    <t>государственных (муниципальных) органов</t>
  </si>
  <si>
    <t>работников автономных и бюджетных учреждений</t>
  </si>
  <si>
    <t>Стипендии</t>
  </si>
  <si>
    <t>Раздел II. Первоочередные расходы</t>
  </si>
  <si>
    <t xml:space="preserve">Расходы на первоочередные нужды, из них:                   </t>
  </si>
  <si>
    <t>Иные выплаты</t>
  </si>
  <si>
    <t>Иные закупки товаров, работ и услуг для обеспечения государственных(муниципальных) нужд (за исключением закупки товаров, работ, услуг в целях капитального ремонта государственного (муниципального) имущества)</t>
  </si>
  <si>
    <t>Публичные нормативные выплаты гражданам несоциального характера</t>
  </si>
  <si>
    <t>Расходы на прочие нужды, из них:</t>
  </si>
  <si>
    <t>Субсидии бюджетным и автономным учреждениям за исключением расходов на фонд оплаты труда и взносы по обязательному социальному страхованию на выплаты по оплате труда работников и иные выплаты работникам учреждений</t>
  </si>
  <si>
    <t>Субсидии некоммерческим организациям (за исключением государственных (муниципальных) учреждений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</si>
  <si>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</si>
  <si>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</si>
  <si>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</si>
  <si>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Раздел III. Расходы</t>
  </si>
  <si>
    <t>Капитальные вложения в объекты недвижимого имущества государственной (муниципальной) собственности</t>
  </si>
  <si>
    <t>Закупка товаров, работ, услуг в целях капитального ремонта государственного (муниципального) имущества</t>
  </si>
  <si>
    <t>Премии и гранты</t>
  </si>
  <si>
    <t>Резервные средства</t>
  </si>
  <si>
    <t>Другие расходы (за искл. групп 1, 2 и 3.1)</t>
  </si>
  <si>
    <t>ИТОГО РАСХОДОВ</t>
  </si>
  <si>
    <t>ВР 121, 129</t>
  </si>
  <si>
    <t>СубКОСГУ 241.11.00 и 241.13.00</t>
  </si>
  <si>
    <t>ВР 340</t>
  </si>
  <si>
    <t>ВР 310+320 (вся детализация)</t>
  </si>
  <si>
    <t>ВР 112, 113, 122, 123</t>
  </si>
  <si>
    <t>ВР 241, 242, 244, 245, 246, 247</t>
  </si>
  <si>
    <t>ВР 700 (вся детализация)</t>
  </si>
  <si>
    <t>ВР 330</t>
  </si>
  <si>
    <t>ВР 810 (вся детализация)</t>
  </si>
  <si>
    <t>ВР 830 (вся детализация)</t>
  </si>
  <si>
    <t>ВР 850 (вся детализация)</t>
  </si>
  <si>
    <t>ВР 870</t>
  </si>
  <si>
    <t>ВР 230, 360, 500, 860 ,880</t>
  </si>
  <si>
    <t>ВР 510, 520, 530, 540</t>
  </si>
  <si>
    <t>Выборка</t>
  </si>
  <si>
    <t>Увеличение (+) &gt;0</t>
  </si>
  <si>
    <t>Уменьшение (-) &lt;0</t>
  </si>
  <si>
    <t>Всего поправок между уточнениями</t>
  </si>
  <si>
    <t>за счет ФБ (доп.) ТИП СРЕДСТВ 20.00.00 (вся детализация) кроме РзПр 0409</t>
  </si>
  <si>
    <t>Собственные (разница)</t>
  </si>
  <si>
    <t>ДОХОДЫ БЮДЖЕТА</t>
  </si>
  <si>
    <t>ИТОГО ДОХОДОВ</t>
  </si>
  <si>
    <t>НАЛОГОВЫЕ И НЕНАЛОГОВЫЕ ДОХОДЫ</t>
  </si>
  <si>
    <t>Налог на доходы физических лиц</t>
  </si>
  <si>
    <t>Акцизы</t>
  </si>
  <si>
    <t>Упрощенная система налогообложения</t>
  </si>
  <si>
    <t>Налог на вмененный доход</t>
  </si>
  <si>
    <t>Единый сельскохозяйственный налог</t>
  </si>
  <si>
    <t>Налог на имущество физических лиц</t>
  </si>
  <si>
    <t>Налог на имущество организаций</t>
  </si>
  <si>
    <t>Земельный налог</t>
  </si>
  <si>
    <t>Прочие налоговые доходы</t>
  </si>
  <si>
    <t>Неналоговые доходы</t>
  </si>
  <si>
    <t>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</si>
  <si>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</si>
  <si>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</si>
  <si>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 от других бюджетов бюджетной системы Российской Федерации</t>
  </si>
  <si>
    <t>Дотации, в т.ч.</t>
  </si>
  <si>
    <t>Субсидии</t>
  </si>
  <si>
    <t>Субвенции</t>
  </si>
  <si>
    <t>Иные межбюджетные трансферты</t>
  </si>
  <si>
    <t>7=5+6</t>
  </si>
  <si>
    <t>Примечание (краткое обоснование изменений)</t>
  </si>
  <si>
    <t>Итого расходов без учёта безвозмездных поступлений</t>
  </si>
  <si>
    <t>Профицит (+)/дефицит (-)</t>
  </si>
  <si>
    <t>ИТОГО ИСТОЧНИКОВ ФИНАНСИРОВАНИЯ ДЕФИЦИТА</t>
  </si>
  <si>
    <t>Бюджетные кредиты, полученные от других бюджетов</t>
  </si>
  <si>
    <t xml:space="preserve"> - получение бюджетных кредитов</t>
  </si>
  <si>
    <t xml:space="preserve"> - погашение бюджетных кредитов</t>
  </si>
  <si>
    <t xml:space="preserve"> - получение казначейских кредитов</t>
  </si>
  <si>
    <t xml:space="preserve"> - погашение казначейских кредитов</t>
  </si>
  <si>
    <t>Кредиты, полученные от кредитных организаций</t>
  </si>
  <si>
    <t xml:space="preserve"> - получение кредитов от кредитных организаций</t>
  </si>
  <si>
    <t xml:space="preserve"> - погашение кредитов от кредитных организаций</t>
  </si>
  <si>
    <t>Прочие источники финансирования дефицита бюджета</t>
  </si>
  <si>
    <t>Изменение остатков средств бюджетов</t>
  </si>
  <si>
    <t>Остатки средств бюджетов всего, в том числе:</t>
  </si>
  <si>
    <t>остатки целевых средств</t>
  </si>
  <si>
    <t>остатки нецелевых средств</t>
  </si>
  <si>
    <t>СПРАВОЧНО</t>
  </si>
  <si>
    <t xml:space="preserve">Численность населения (чел.) </t>
  </si>
  <si>
    <t>Уровень дефицита бюджета за исключением остатков и акций к налоговым и неналоговым доходам, %</t>
  </si>
  <si>
    <t>Уровень дефицита бюджета к налоговым и неналоговым доходам с учетом Бюджетного кодекса Российской Федерации , %</t>
  </si>
  <si>
    <t>Уровень дефицита бюджета к налоговым и неналоговым доходам, %</t>
  </si>
  <si>
    <t>дотация на выравнивание</t>
  </si>
  <si>
    <t>дотация на сбалансированность</t>
  </si>
  <si>
    <t>в т.ч межбюджетные трансферты местным бюджетам</t>
  </si>
  <si>
    <t>Патенты</t>
  </si>
  <si>
    <t>Госпошлина</t>
  </si>
  <si>
    <t>Расходы на обслуживание муниципального долга</t>
  </si>
  <si>
    <t>ВР 610, 620 (детализация по СубКОСГУ) без СубКОСГУ 241.11.00 и 241.13.00</t>
  </si>
  <si>
    <t>ВР 630 (детализация по направлениям субсидий)</t>
  </si>
  <si>
    <t>ВР 243 (детализация по объектам)</t>
  </si>
  <si>
    <t>ВР 400 (детализация по объектам)</t>
  </si>
  <si>
    <t>Объем муниципального долга от объёма доходов без учёта безвозмездных поступлений, %</t>
  </si>
  <si>
    <t>в том числе: муниципальный долг  в части  рыночных заимствований</t>
  </si>
  <si>
    <t>объем муниципального долга в части рыночных заимствований от объёма доходов без учёта безвозмездных поступлений, %</t>
  </si>
  <si>
    <t>ВР 510</t>
  </si>
  <si>
    <t>ВР 530</t>
  </si>
  <si>
    <t>ВР 520</t>
  </si>
  <si>
    <t>ВР 540</t>
  </si>
  <si>
    <t>дотации</t>
  </si>
  <si>
    <t>субсидии</t>
  </si>
  <si>
    <t>субвенции</t>
  </si>
  <si>
    <t>иные межбюджетные трансферты</t>
  </si>
  <si>
    <t>ВР 350 (детализация по направлениям)</t>
  </si>
  <si>
    <t>_________________________________</t>
  </si>
  <si>
    <t>Начальник финансового органа</t>
  </si>
  <si>
    <t>Исполнитель</t>
  </si>
  <si>
    <t>Изменения, предусмотренные проектом Решения</t>
  </si>
  <si>
    <t>Бюджетные ассигнования с учетом проекта Решения</t>
  </si>
  <si>
    <t xml:space="preserve">Муниципальный долг </t>
  </si>
  <si>
    <t>за счет РБ ТИП СРЕДСТВ 30.00.00 (вся детализация)</t>
  </si>
  <si>
    <t>ДФ РзПр 0409 ТИП СРЕДСТВ 10.00.00 (вся детализация)</t>
  </si>
  <si>
    <t>ТИП СРЕДСТВ 50.00.00 (софин. Из местного бюджета) (вся детализация)</t>
  </si>
  <si>
    <t>12=7-8-9-10-11</t>
  </si>
  <si>
    <t>13=4+7</t>
  </si>
  <si>
    <t>Сводная таблица изменений в бюджет муниципального района (города) Республики Тыва</t>
  </si>
  <si>
    <t>ВР 111, 119, 121, 129 + СубКОСГУ 211.00.00, 213.00.00, 266.01.00, 241.11.00, 241.13.00, 241.66.01</t>
  </si>
  <si>
    <t>Социальные выплаты гражданам</t>
  </si>
  <si>
    <t>ф.387</t>
  </si>
  <si>
    <t>Первоначальный план (Решение №53 от 20.12.2023)</t>
  </si>
  <si>
    <t>Уточненный бюджет (последнее уточнение) (Решение №27 от 28.06.2024)</t>
  </si>
  <si>
    <t>кл/рук-9085,8; советдир-395,8;поощр-885,5;а/к-159;кдн (-32)</t>
  </si>
  <si>
    <t>кл/рук-9085,8; советдир-395,8;поощр-350;</t>
  </si>
  <si>
    <t>поощр-369;а/к-159;кдн (-32);опека (-80,4)с КВР 120 на КВР 110;</t>
  </si>
  <si>
    <t>опека-(-1185);компен.р/пл-(-300);ОЖМС-(-691,5);госдопл-(-595);ЖКУ ОКГ-50</t>
  </si>
  <si>
    <t>софинан. водокол-313</t>
  </si>
  <si>
    <t>матпомощь семьям СВО(с КВР 870 на КВР 360)</t>
  </si>
  <si>
    <t>поощ-299;выбор-66,8;матпомощь-105</t>
  </si>
  <si>
    <t>по подразделу 0405 минус 50 т.р(с КВР 350 на КВР 244); подраздел 1101 плюс 14 т.р.(с КВР 244 на КВР 350)</t>
  </si>
  <si>
    <t>ЖКУ спец. минус 242 т.р.; содержание минус 350 т.р.; комм. плюс 99,3 т.р.</t>
  </si>
  <si>
    <t>кадастр минус 1608,7; ФКГС минус 0,6; комм. плюс 656,7 т.р.; дорфонд плюс 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</si>
</sst>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_ ;[Red]\-#,##0.00\ "/>
    <numFmt numFmtId="165" formatCode="#,##0.0_ ;[Red]\-#,##0.0\ "/>
    <numFmt numFmtId="166" formatCode="#,##0.0;[Red]\-#,##0.0;0.0"/>
    <numFmt numFmtId="167" formatCode="#,##0_ ;\-#,##0\ "/>
    <numFmt numFmtId="168" formatCode="#,##0_ ;[Red]\-#,##0\ "/>
    <numFmt numFmtId="169" formatCode="_-* #,##0.00_р_._-;\-* #,##0.00_р_._-;_-* &quot;-&quot;??_р_._-;_-@_-"/>
    <numFmt numFmtId="170" formatCode="_(* #,##0.00_);_(* \(#,##0.00\);_(* &quot;-&quot;??_);_(@_)"/>
    <numFmt numFmtId="172" formatCode="#,##0.0_ ;\-#,##0.0\ 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9"/>
      <name val="Times New Roman"/>
      <family val="1"/>
      <charset val="204"/>
    </font>
    <font>
      <sz val="19"/>
      <name val="Times New Roman"/>
      <family val="1"/>
      <charset val="204"/>
    </font>
    <font>
      <sz val="10"/>
      <name val="Arial"/>
      <family val="2"/>
      <charset val="204"/>
    </font>
    <font>
      <i/>
      <sz val="19"/>
      <name val="Times New Roman"/>
      <family val="1"/>
      <charset val="204"/>
    </font>
    <font>
      <b/>
      <i/>
      <sz val="19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i/>
      <sz val="2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NumberFormat="1" applyFont="1" applyFill="1" applyBorder="1" applyAlignment="1" applyProtection="1">
      <alignment vertical="center" wrapText="1"/>
      <protection locked="0"/>
    </xf>
    <xf numFmtId="165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left" vertical="center" wrapText="1"/>
      <protection locked="0"/>
    </xf>
    <xf numFmtId="3" fontId="3" fillId="0" borderId="1" xfId="0" applyNumberFormat="1" applyFont="1" applyBorder="1" applyAlignment="1" applyProtection="1">
      <alignment horizontal="left" vertical="center" wrapText="1"/>
      <protection locked="0"/>
    </xf>
    <xf numFmtId="3" fontId="5" fillId="0" borderId="1" xfId="0" applyNumberFormat="1" applyFont="1" applyBorder="1" applyAlignment="1" applyProtection="1">
      <alignment horizontal="left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" xfId="0" applyNumberFormat="1" applyFont="1" applyBorder="1" applyAlignment="1" applyProtection="1">
      <alignment horizontal="left" vertical="center" wrapText="1"/>
      <protection locked="0"/>
    </xf>
    <xf numFmtId="3" fontId="8" fillId="0" borderId="1" xfId="0" applyNumberFormat="1" applyFont="1" applyBorder="1" applyAlignment="1" applyProtection="1">
      <alignment horizontal="left" vertical="center" wrapText="1"/>
      <protection locked="0"/>
    </xf>
    <xf numFmtId="3" fontId="7" fillId="4" borderId="1" xfId="0" applyNumberFormat="1" applyFont="1" applyFill="1" applyBorder="1" applyAlignment="1" applyProtection="1">
      <alignment horizontal="left" vertical="center" wrapText="1"/>
      <protection locked="0"/>
    </xf>
    <xf numFmtId="3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3" fontId="9" fillId="0" borderId="1" xfId="0" applyNumberFormat="1" applyFont="1" applyFill="1" applyBorder="1" applyAlignment="1" applyProtection="1">
      <alignment horizontal="left" vertical="center" wrapText="1"/>
      <protection locked="0"/>
    </xf>
    <xf numFmtId="3" fontId="8" fillId="0" borderId="1" xfId="0" applyNumberFormat="1" applyFont="1" applyFill="1" applyBorder="1" applyAlignment="1" applyProtection="1">
      <alignment horizontal="left" vertical="center" wrapText="1"/>
      <protection locked="0"/>
    </xf>
    <xf numFmtId="3" fontId="6" fillId="4" borderId="1" xfId="0" applyNumberFormat="1" applyFont="1" applyFill="1" applyBorder="1" applyAlignment="1" applyProtection="1">
      <alignment horizontal="left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4" borderId="1" xfId="1" applyNumberFormat="1" applyFont="1" applyFill="1" applyBorder="1" applyAlignment="1" applyProtection="1">
      <alignment horizontal="center" vertical="center"/>
      <protection hidden="1"/>
    </xf>
    <xf numFmtId="168" fontId="2" fillId="4" borderId="1" xfId="1" applyNumberFormat="1" applyFont="1" applyFill="1" applyBorder="1" applyAlignment="1" applyProtection="1">
      <alignment horizontal="center" vertical="center"/>
      <protection hidden="1"/>
    </xf>
    <xf numFmtId="167" fontId="3" fillId="3" borderId="1" xfId="1" applyNumberFormat="1" applyFont="1" applyFill="1" applyBorder="1" applyAlignment="1" applyProtection="1">
      <alignment horizontal="center" vertical="center"/>
      <protection hidden="1"/>
    </xf>
    <xf numFmtId="168" fontId="3" fillId="3" borderId="1" xfId="1" applyNumberFormat="1" applyFont="1" applyFill="1" applyBorder="1" applyAlignment="1" applyProtection="1">
      <alignment horizontal="center" vertical="center"/>
      <protection hidden="1"/>
    </xf>
    <xf numFmtId="167" fontId="5" fillId="3" borderId="1" xfId="1" applyNumberFormat="1" applyFont="1" applyFill="1" applyBorder="1" applyAlignment="1" applyProtection="1">
      <alignment horizontal="center" vertical="center"/>
      <protection hidden="1"/>
    </xf>
    <xf numFmtId="168" fontId="5" fillId="3" borderId="1" xfId="1" applyNumberFormat="1" applyFont="1" applyFill="1" applyBorder="1" applyAlignment="1" applyProtection="1">
      <alignment horizontal="center" vertical="center"/>
      <protection hidden="1"/>
    </xf>
    <xf numFmtId="167" fontId="2" fillId="3" borderId="1" xfId="1" applyNumberFormat="1" applyFont="1" applyFill="1" applyBorder="1" applyAlignment="1" applyProtection="1">
      <alignment horizontal="center" vertical="center"/>
      <protection hidden="1"/>
    </xf>
    <xf numFmtId="168" fontId="2" fillId="3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3" fillId="0" borderId="1" xfId="0" applyFont="1" applyFill="1" applyBorder="1"/>
    <xf numFmtId="0" fontId="3" fillId="0" borderId="1" xfId="0" applyFont="1" applyBorder="1"/>
    <xf numFmtId="0" fontId="3" fillId="4" borderId="1" xfId="0" applyFont="1" applyFill="1" applyBorder="1"/>
    <xf numFmtId="164" fontId="3" fillId="0" borderId="0" xfId="0" applyNumberFormat="1" applyFont="1"/>
    <xf numFmtId="0" fontId="5" fillId="0" borderId="1" xfId="0" applyFont="1" applyBorder="1"/>
    <xf numFmtId="0" fontId="5" fillId="0" borderId="0" xfId="0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 applyProtection="1">
      <alignment horizontal="right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/>
    </xf>
    <xf numFmtId="1" fontId="3" fillId="0" borderId="1" xfId="0" applyNumberFormat="1" applyFont="1" applyBorder="1"/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1" xfId="0" applyNumberFormat="1" applyFont="1" applyFill="1" applyBorder="1" applyAlignment="1" applyProtection="1">
      <alignment horizontal="left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wrapText="1"/>
    </xf>
    <xf numFmtId="172" fontId="2" fillId="3" borderId="1" xfId="1" applyNumberFormat="1" applyFont="1" applyFill="1" applyBorder="1" applyAlignment="1" applyProtection="1">
      <alignment horizontal="center" vertical="center"/>
      <protection hidden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Финансовый 2" xfId="4"/>
    <cellStyle name="Финансовый 5" xfId="5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4"/>
  <sheetViews>
    <sheetView tabSelected="1" view="pageBreakPreview" zoomScale="40" zoomScaleNormal="100" zoomScaleSheetLayoutView="4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55" sqref="J55"/>
    </sheetView>
  </sheetViews>
  <sheetFormatPr defaultColWidth="9.140625" defaultRowHeight="24" x14ac:dyDescent="0.35"/>
  <cols>
    <col min="1" max="1" width="136.7109375" style="19" customWidth="1"/>
    <col min="2" max="2" width="65" style="19" customWidth="1"/>
    <col min="3" max="10" width="20.7109375" style="19" customWidth="1"/>
    <col min="11" max="11" width="24.42578125" style="19" customWidth="1"/>
    <col min="12" max="12" width="24.28515625" style="19" customWidth="1"/>
    <col min="13" max="13" width="22.85546875" style="19" customWidth="1"/>
    <col min="14" max="14" width="46.42578125" style="19" customWidth="1"/>
    <col min="15" max="16384" width="9.140625" style="19"/>
  </cols>
  <sheetData>
    <row r="1" spans="1:14" s="32" customFormat="1" x14ac:dyDescent="0.2">
      <c r="A1" s="50" t="s">
        <v>124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35">
      <c r="A2" s="1"/>
      <c r="B2" s="1"/>
      <c r="C2" s="2"/>
      <c r="D2" s="3"/>
      <c r="E2" s="4"/>
      <c r="F2" s="4"/>
      <c r="G2" s="3"/>
      <c r="H2" s="3"/>
      <c r="I2" s="3"/>
      <c r="J2" s="3"/>
      <c r="K2" s="3"/>
      <c r="L2" s="3"/>
      <c r="N2" s="5" t="s">
        <v>0</v>
      </c>
    </row>
    <row r="3" spans="1:14" ht="48.75" customHeight="1" x14ac:dyDescent="0.35">
      <c r="A3" s="55" t="s">
        <v>1</v>
      </c>
      <c r="B3" s="55" t="s">
        <v>41</v>
      </c>
      <c r="C3" s="52" t="s">
        <v>2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49" t="s">
        <v>69</v>
      </c>
    </row>
    <row r="4" spans="1:14" ht="48.75" customHeight="1" x14ac:dyDescent="0.35">
      <c r="A4" s="56"/>
      <c r="B4" s="56"/>
      <c r="C4" s="53" t="s">
        <v>128</v>
      </c>
      <c r="D4" s="53" t="s">
        <v>129</v>
      </c>
      <c r="E4" s="57" t="s">
        <v>116</v>
      </c>
      <c r="F4" s="58"/>
      <c r="G4" s="58"/>
      <c r="H4" s="58"/>
      <c r="I4" s="58"/>
      <c r="J4" s="58"/>
      <c r="K4" s="58"/>
      <c r="L4" s="59"/>
      <c r="M4" s="53" t="s">
        <v>117</v>
      </c>
      <c r="N4" s="49"/>
    </row>
    <row r="5" spans="1:14" ht="43.5" customHeight="1" x14ac:dyDescent="0.35">
      <c r="A5" s="56"/>
      <c r="B5" s="56"/>
      <c r="C5" s="53"/>
      <c r="D5" s="53"/>
      <c r="E5" s="54" t="s">
        <v>42</v>
      </c>
      <c r="F5" s="54" t="s">
        <v>43</v>
      </c>
      <c r="G5" s="54" t="s">
        <v>44</v>
      </c>
      <c r="H5" s="57" t="s">
        <v>3</v>
      </c>
      <c r="I5" s="58"/>
      <c r="J5" s="58"/>
      <c r="K5" s="58"/>
      <c r="L5" s="59"/>
      <c r="M5" s="53"/>
      <c r="N5" s="49"/>
    </row>
    <row r="6" spans="1:14" ht="168" x14ac:dyDescent="0.35">
      <c r="A6" s="60"/>
      <c r="B6" s="56"/>
      <c r="C6" s="53"/>
      <c r="D6" s="53"/>
      <c r="E6" s="54"/>
      <c r="F6" s="54"/>
      <c r="G6" s="54"/>
      <c r="H6" s="7" t="s">
        <v>45</v>
      </c>
      <c r="I6" s="44" t="s">
        <v>119</v>
      </c>
      <c r="J6" s="7" t="s">
        <v>120</v>
      </c>
      <c r="K6" s="44" t="s">
        <v>121</v>
      </c>
      <c r="L6" s="7" t="s">
        <v>46</v>
      </c>
      <c r="M6" s="53"/>
      <c r="N6" s="49"/>
    </row>
    <row r="7" spans="1:14" x14ac:dyDescent="0.3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 t="s">
        <v>68</v>
      </c>
      <c r="H7" s="6">
        <v>8</v>
      </c>
      <c r="I7" s="46">
        <v>9</v>
      </c>
      <c r="J7" s="46">
        <v>10</v>
      </c>
      <c r="K7" s="46">
        <v>11</v>
      </c>
      <c r="L7" s="6" t="s">
        <v>122</v>
      </c>
      <c r="M7" s="6" t="s">
        <v>123</v>
      </c>
      <c r="N7" s="47">
        <v>14</v>
      </c>
    </row>
    <row r="8" spans="1:14" s="33" customFormat="1" ht="25.5" x14ac:dyDescent="0.35">
      <c r="A8" s="15" t="s">
        <v>47</v>
      </c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s="33" customFormat="1" ht="25.5" x14ac:dyDescent="0.35">
      <c r="A9" s="13" t="s">
        <v>48</v>
      </c>
      <c r="B9" s="12"/>
      <c r="C9" s="23">
        <f t="shared" ref="C9:M9" si="0">C10+C23</f>
        <v>855830.29999999993</v>
      </c>
      <c r="D9" s="23">
        <f>D10+D23</f>
        <v>864507.4</v>
      </c>
      <c r="E9" s="23">
        <f t="shared" si="0"/>
        <v>12341.1</v>
      </c>
      <c r="F9" s="23">
        <f>F10+F23</f>
        <v>-4391.7</v>
      </c>
      <c r="G9" s="23">
        <f t="shared" si="0"/>
        <v>7949.4000000000005</v>
      </c>
      <c r="H9" s="23">
        <f t="shared" si="0"/>
        <v>8472</v>
      </c>
      <c r="I9" s="23"/>
      <c r="J9" s="23">
        <f t="shared" si="0"/>
        <v>456</v>
      </c>
      <c r="K9" s="23"/>
      <c r="L9" s="23">
        <f t="shared" si="0"/>
        <v>1018</v>
      </c>
      <c r="M9" s="23">
        <f t="shared" si="0"/>
        <v>872456.8</v>
      </c>
      <c r="N9" s="34"/>
    </row>
    <row r="10" spans="1:14" s="33" customFormat="1" ht="25.5" x14ac:dyDescent="0.35">
      <c r="A10" s="13" t="s">
        <v>49</v>
      </c>
      <c r="B10" s="12"/>
      <c r="C10" s="11">
        <f>C11+C12+C13+C14+C15+C16+C17+C18+C19+C20+C21+C22</f>
        <v>80266</v>
      </c>
      <c r="D10" s="11">
        <f>D11+D12+D13+D14+D15+D16+D17+D18+D19+D20+D21+D22</f>
        <v>80266</v>
      </c>
      <c r="E10" s="11">
        <f t="shared" ref="E10:F10" si="1">E11+E12+E13+E14+E15+E16+E17+E18+E19+E20+E21+E22</f>
        <v>1675</v>
      </c>
      <c r="F10" s="11">
        <f t="shared" si="1"/>
        <v>-201</v>
      </c>
      <c r="G10" s="11">
        <f>E10+F10</f>
        <v>1474</v>
      </c>
      <c r="H10" s="11">
        <f t="shared" ref="H10" si="2">H11+H12+H13+H14+H15+H16+H17+H18+H19+H20+H21+H22</f>
        <v>0</v>
      </c>
      <c r="I10" s="11">
        <f t="shared" ref="I10" si="3">I11+I12+I13+I14+I15+I16+I17+I18+I19+I20+I21+I22</f>
        <v>0</v>
      </c>
      <c r="J10" s="11">
        <f t="shared" ref="J10" si="4">J11+J12+J13+J14+J15+J16+J17+J18+J19+J20+J21+J22</f>
        <v>456</v>
      </c>
      <c r="K10" s="11">
        <f t="shared" ref="K10" si="5">K11+K12+K13+K14+K15+K16+K17+K18+K19+K20+K21+K22</f>
        <v>0</v>
      </c>
      <c r="L10" s="11">
        <f t="shared" ref="L10:M10" si="6">L11+L12+L13+L14+L15+L16+L17+L18+L19+L20+L21+L22</f>
        <v>1018</v>
      </c>
      <c r="M10" s="11">
        <f t="shared" si="6"/>
        <v>81740</v>
      </c>
      <c r="N10" s="34"/>
    </row>
    <row r="11" spans="1:14" s="33" customFormat="1" ht="26.25" x14ac:dyDescent="0.35">
      <c r="A11" s="14" t="s">
        <v>50</v>
      </c>
      <c r="B11" s="12"/>
      <c r="C11" s="11">
        <v>52096</v>
      </c>
      <c r="D11" s="11">
        <v>52096</v>
      </c>
      <c r="E11" s="11">
        <v>533</v>
      </c>
      <c r="F11" s="11"/>
      <c r="G11" s="11">
        <f t="shared" ref="G11:G32" si="7">E11+F11</f>
        <v>533</v>
      </c>
      <c r="H11" s="11"/>
      <c r="I11" s="11"/>
      <c r="J11" s="11"/>
      <c r="K11" s="11"/>
      <c r="L11" s="11">
        <v>533</v>
      </c>
      <c r="M11" s="27">
        <f t="shared" ref="M11:M22" si="8">D11+G11</f>
        <v>52629</v>
      </c>
      <c r="N11" s="34"/>
    </row>
    <row r="12" spans="1:14" s="33" customFormat="1" ht="26.25" x14ac:dyDescent="0.35">
      <c r="A12" s="14" t="s">
        <v>51</v>
      </c>
      <c r="B12" s="12"/>
      <c r="C12" s="11">
        <v>8674</v>
      </c>
      <c r="D12" s="11">
        <v>8674</v>
      </c>
      <c r="E12" s="11">
        <v>456</v>
      </c>
      <c r="F12" s="11"/>
      <c r="G12" s="11">
        <f t="shared" si="7"/>
        <v>456</v>
      </c>
      <c r="H12" s="11"/>
      <c r="I12" s="11"/>
      <c r="J12" s="11">
        <v>456</v>
      </c>
      <c r="K12" s="11"/>
      <c r="L12" s="11"/>
      <c r="M12" s="27">
        <f t="shared" si="8"/>
        <v>9130</v>
      </c>
      <c r="N12" s="34"/>
    </row>
    <row r="13" spans="1:14" ht="26.25" x14ac:dyDescent="0.35">
      <c r="A13" s="14" t="s">
        <v>52</v>
      </c>
      <c r="B13" s="12"/>
      <c r="C13" s="11">
        <v>10126</v>
      </c>
      <c r="D13" s="11">
        <v>10126</v>
      </c>
      <c r="E13" s="11">
        <v>686</v>
      </c>
      <c r="F13" s="11"/>
      <c r="G13" s="11">
        <f t="shared" si="7"/>
        <v>686</v>
      </c>
      <c r="H13" s="11"/>
      <c r="I13" s="11"/>
      <c r="J13" s="11"/>
      <c r="K13" s="11"/>
      <c r="L13" s="11">
        <v>686</v>
      </c>
      <c r="M13" s="27">
        <f t="shared" si="8"/>
        <v>10812</v>
      </c>
      <c r="N13" s="35"/>
    </row>
    <row r="14" spans="1:14" ht="26.25" x14ac:dyDescent="0.35">
      <c r="A14" s="14" t="s">
        <v>53</v>
      </c>
      <c r="B14" s="12"/>
      <c r="C14" s="11">
        <v>0</v>
      </c>
      <c r="D14" s="11"/>
      <c r="E14" s="11"/>
      <c r="F14" s="11"/>
      <c r="G14" s="11">
        <f t="shared" si="7"/>
        <v>0</v>
      </c>
      <c r="H14" s="11"/>
      <c r="I14" s="11"/>
      <c r="J14" s="11"/>
      <c r="K14" s="11"/>
      <c r="L14" s="11"/>
      <c r="M14" s="27">
        <f t="shared" si="8"/>
        <v>0</v>
      </c>
      <c r="N14" s="35"/>
    </row>
    <row r="15" spans="1:14" ht="26.25" x14ac:dyDescent="0.35">
      <c r="A15" s="14" t="s">
        <v>54</v>
      </c>
      <c r="B15" s="12"/>
      <c r="C15" s="11">
        <v>130</v>
      </c>
      <c r="D15" s="11">
        <v>130</v>
      </c>
      <c r="E15" s="11"/>
      <c r="F15" s="11"/>
      <c r="G15" s="11">
        <f t="shared" si="7"/>
        <v>0</v>
      </c>
      <c r="H15" s="11"/>
      <c r="I15" s="11"/>
      <c r="J15" s="11"/>
      <c r="K15" s="11"/>
      <c r="L15" s="11"/>
      <c r="M15" s="27">
        <f t="shared" si="8"/>
        <v>130</v>
      </c>
      <c r="N15" s="35"/>
    </row>
    <row r="16" spans="1:14" ht="26.25" x14ac:dyDescent="0.35">
      <c r="A16" s="14" t="s">
        <v>94</v>
      </c>
      <c r="B16" s="12"/>
      <c r="C16" s="11">
        <v>530</v>
      </c>
      <c r="D16" s="11">
        <v>530</v>
      </c>
      <c r="E16" s="11"/>
      <c r="F16" s="11"/>
      <c r="G16" s="11"/>
      <c r="H16" s="11"/>
      <c r="I16" s="11"/>
      <c r="J16" s="11"/>
      <c r="K16" s="11"/>
      <c r="L16" s="11"/>
      <c r="M16" s="27">
        <f t="shared" si="8"/>
        <v>530</v>
      </c>
      <c r="N16" s="35"/>
    </row>
    <row r="17" spans="1:14" ht="26.25" x14ac:dyDescent="0.35">
      <c r="A17" s="14" t="s">
        <v>55</v>
      </c>
      <c r="B17" s="12"/>
      <c r="C17" s="11">
        <v>0</v>
      </c>
      <c r="D17" s="11"/>
      <c r="E17" s="11"/>
      <c r="F17" s="11"/>
      <c r="G17" s="11">
        <f t="shared" si="7"/>
        <v>0</v>
      </c>
      <c r="H17" s="11"/>
      <c r="I17" s="11"/>
      <c r="J17" s="11"/>
      <c r="K17" s="11"/>
      <c r="L17" s="11"/>
      <c r="M17" s="27">
        <f t="shared" si="8"/>
        <v>0</v>
      </c>
      <c r="N17" s="35"/>
    </row>
    <row r="18" spans="1:14" ht="26.25" x14ac:dyDescent="0.35">
      <c r="A18" s="14" t="s">
        <v>56</v>
      </c>
      <c r="B18" s="12"/>
      <c r="C18" s="11">
        <v>2640</v>
      </c>
      <c r="D18" s="11">
        <v>2640</v>
      </c>
      <c r="E18" s="11"/>
      <c r="F18" s="11"/>
      <c r="G18" s="11">
        <f t="shared" si="7"/>
        <v>0</v>
      </c>
      <c r="H18" s="11"/>
      <c r="I18" s="11"/>
      <c r="J18" s="11"/>
      <c r="K18" s="11"/>
      <c r="L18" s="11"/>
      <c r="M18" s="27">
        <f t="shared" si="8"/>
        <v>2640</v>
      </c>
      <c r="N18" s="35"/>
    </row>
    <row r="19" spans="1:14" ht="26.25" x14ac:dyDescent="0.35">
      <c r="A19" s="14" t="s">
        <v>57</v>
      </c>
      <c r="B19" s="12"/>
      <c r="C19" s="11">
        <v>0</v>
      </c>
      <c r="D19" s="11"/>
      <c r="E19" s="11"/>
      <c r="F19" s="11"/>
      <c r="G19" s="11">
        <f t="shared" si="7"/>
        <v>0</v>
      </c>
      <c r="H19" s="11"/>
      <c r="I19" s="11"/>
      <c r="J19" s="11"/>
      <c r="K19" s="11"/>
      <c r="L19" s="11"/>
      <c r="M19" s="27">
        <f t="shared" si="8"/>
        <v>0</v>
      </c>
      <c r="N19" s="35"/>
    </row>
    <row r="20" spans="1:14" ht="26.25" x14ac:dyDescent="0.35">
      <c r="A20" s="14" t="s">
        <v>95</v>
      </c>
      <c r="B20" s="12"/>
      <c r="C20" s="11">
        <v>2642</v>
      </c>
      <c r="D20" s="11">
        <v>2642</v>
      </c>
      <c r="E20" s="11"/>
      <c r="F20" s="11"/>
      <c r="G20" s="11">
        <f t="shared" si="7"/>
        <v>0</v>
      </c>
      <c r="H20" s="11"/>
      <c r="I20" s="11"/>
      <c r="J20" s="11"/>
      <c r="K20" s="11"/>
      <c r="L20" s="11"/>
      <c r="M20" s="27">
        <f t="shared" si="8"/>
        <v>2642</v>
      </c>
      <c r="N20" s="35"/>
    </row>
    <row r="21" spans="1:14" ht="26.25" x14ac:dyDescent="0.35">
      <c r="A21" s="14" t="s">
        <v>58</v>
      </c>
      <c r="B21" s="12"/>
      <c r="C21" s="11">
        <v>0</v>
      </c>
      <c r="D21" s="11"/>
      <c r="E21" s="11"/>
      <c r="F21" s="11"/>
      <c r="G21" s="11">
        <f t="shared" si="7"/>
        <v>0</v>
      </c>
      <c r="H21" s="11"/>
      <c r="I21" s="11"/>
      <c r="J21" s="11"/>
      <c r="K21" s="11"/>
      <c r="L21" s="11"/>
      <c r="M21" s="27">
        <f t="shared" si="8"/>
        <v>0</v>
      </c>
      <c r="N21" s="35"/>
    </row>
    <row r="22" spans="1:14" ht="26.25" x14ac:dyDescent="0.35">
      <c r="A22" s="14" t="s">
        <v>59</v>
      </c>
      <c r="B22" s="12"/>
      <c r="C22" s="11">
        <v>3428</v>
      </c>
      <c r="D22" s="11">
        <v>3428</v>
      </c>
      <c r="E22" s="11"/>
      <c r="F22" s="11">
        <v>-201</v>
      </c>
      <c r="G22" s="11">
        <f t="shared" si="7"/>
        <v>-201</v>
      </c>
      <c r="H22" s="11"/>
      <c r="I22" s="11"/>
      <c r="J22" s="11"/>
      <c r="K22" s="11"/>
      <c r="L22" s="11">
        <v>-201</v>
      </c>
      <c r="M22" s="27">
        <f t="shared" si="8"/>
        <v>3227</v>
      </c>
      <c r="N22" s="35"/>
    </row>
    <row r="23" spans="1:14" ht="25.5" x14ac:dyDescent="0.35">
      <c r="A23" s="13" t="s">
        <v>60</v>
      </c>
      <c r="B23" s="12"/>
      <c r="C23" s="23">
        <f>C24+C25+C26</f>
        <v>775564.29999999993</v>
      </c>
      <c r="D23" s="23">
        <f t="shared" ref="D23:N23" si="9">D24+D25+D26</f>
        <v>784241.4</v>
      </c>
      <c r="E23" s="23">
        <f t="shared" si="9"/>
        <v>10666.1</v>
      </c>
      <c r="F23" s="23">
        <f t="shared" si="9"/>
        <v>-4190.7</v>
      </c>
      <c r="G23" s="23">
        <f t="shared" si="9"/>
        <v>6475.4000000000005</v>
      </c>
      <c r="H23" s="23">
        <f t="shared" si="9"/>
        <v>8472</v>
      </c>
      <c r="I23" s="23"/>
      <c r="J23" s="23">
        <f t="shared" si="9"/>
        <v>0</v>
      </c>
      <c r="K23" s="23"/>
      <c r="L23" s="23">
        <f t="shared" si="9"/>
        <v>0</v>
      </c>
      <c r="M23" s="23">
        <f t="shared" si="9"/>
        <v>790716.8</v>
      </c>
      <c r="N23" s="23">
        <f t="shared" si="9"/>
        <v>0</v>
      </c>
    </row>
    <row r="24" spans="1:14" ht="105" x14ac:dyDescent="0.35">
      <c r="A24" s="14" t="s">
        <v>61</v>
      </c>
      <c r="B24" s="12"/>
      <c r="C24" s="11"/>
      <c r="D24" s="11"/>
      <c r="E24" s="11"/>
      <c r="F24" s="11"/>
      <c r="G24" s="11">
        <f t="shared" si="7"/>
        <v>0</v>
      </c>
      <c r="H24" s="11"/>
      <c r="I24" s="11"/>
      <c r="J24" s="11"/>
      <c r="K24" s="11"/>
      <c r="L24" s="11"/>
      <c r="M24" s="11"/>
      <c r="N24" s="35"/>
    </row>
    <row r="25" spans="1:14" ht="69.75" customHeight="1" x14ac:dyDescent="0.35">
      <c r="A25" s="14" t="s">
        <v>62</v>
      </c>
      <c r="B25" s="12"/>
      <c r="C25" s="11"/>
      <c r="D25" s="11"/>
      <c r="E25" s="11"/>
      <c r="F25" s="11"/>
      <c r="G25" s="11">
        <f t="shared" si="7"/>
        <v>0</v>
      </c>
      <c r="H25" s="11"/>
      <c r="I25" s="11"/>
      <c r="J25" s="11"/>
      <c r="K25" s="11"/>
      <c r="L25" s="11"/>
      <c r="M25" s="11"/>
      <c r="N25" s="35"/>
    </row>
    <row r="26" spans="1:14" ht="52.5" x14ac:dyDescent="0.35">
      <c r="A26" s="14" t="s">
        <v>63</v>
      </c>
      <c r="B26" s="12"/>
      <c r="C26" s="11">
        <f>C27+C30+C31+C32</f>
        <v>775564.29999999993</v>
      </c>
      <c r="D26" s="11">
        <f t="shared" ref="D26:G26" si="10">D27+D30+D31+D32</f>
        <v>784241.4</v>
      </c>
      <c r="E26" s="11">
        <f t="shared" si="10"/>
        <v>10666.1</v>
      </c>
      <c r="F26" s="11">
        <f t="shared" si="10"/>
        <v>-4190.7</v>
      </c>
      <c r="G26" s="11">
        <f t="shared" si="10"/>
        <v>6475.4000000000005</v>
      </c>
      <c r="H26" s="11">
        <f t="shared" ref="H26:I26" si="11">H27+H30+H31+H32</f>
        <v>8472</v>
      </c>
      <c r="I26" s="11">
        <f t="shared" si="11"/>
        <v>-1996.6</v>
      </c>
      <c r="J26" s="11">
        <f t="shared" ref="J26" si="12">J27+J30+J31+J32</f>
        <v>0</v>
      </c>
      <c r="K26" s="11"/>
      <c r="L26" s="11">
        <f t="shared" ref="L26:M26" si="13">L27+L30+L31+L32</f>
        <v>0</v>
      </c>
      <c r="M26" s="11">
        <f t="shared" si="13"/>
        <v>790716.8</v>
      </c>
      <c r="N26" s="11">
        <f t="shared" ref="N26" si="14">N27+N30+N31+N32</f>
        <v>0</v>
      </c>
    </row>
    <row r="27" spans="1:14" ht="26.25" x14ac:dyDescent="0.35">
      <c r="A27" s="14" t="s">
        <v>64</v>
      </c>
      <c r="B27" s="12"/>
      <c r="C27" s="11">
        <f>C28+C29</f>
        <v>128114</v>
      </c>
      <c r="D27" s="11">
        <f t="shared" ref="D27:G27" si="15">D28+D29</f>
        <v>129640</v>
      </c>
      <c r="E27" s="11">
        <f t="shared" si="15"/>
        <v>0</v>
      </c>
      <c r="F27" s="11">
        <f t="shared" si="15"/>
        <v>0</v>
      </c>
      <c r="G27" s="11">
        <f t="shared" si="15"/>
        <v>0</v>
      </c>
      <c r="H27" s="11">
        <f t="shared" ref="H27" si="16">H28+H29</f>
        <v>0</v>
      </c>
      <c r="I27" s="11"/>
      <c r="J27" s="11">
        <f t="shared" ref="J27" si="17">J28+J29</f>
        <v>0</v>
      </c>
      <c r="K27" s="11"/>
      <c r="L27" s="11">
        <f t="shared" ref="L27:M27" si="18">L28+L29</f>
        <v>0</v>
      </c>
      <c r="M27" s="11">
        <f t="shared" si="18"/>
        <v>129640</v>
      </c>
      <c r="N27" s="11">
        <f t="shared" ref="N27" si="19">N28+N29</f>
        <v>0</v>
      </c>
    </row>
    <row r="28" spans="1:14" ht="26.25" x14ac:dyDescent="0.35">
      <c r="A28" s="42" t="s">
        <v>91</v>
      </c>
      <c r="B28" s="12"/>
      <c r="C28" s="11">
        <v>123782</v>
      </c>
      <c r="D28" s="11">
        <v>123782</v>
      </c>
      <c r="E28" s="11"/>
      <c r="F28" s="11"/>
      <c r="G28" s="11">
        <f t="shared" si="7"/>
        <v>0</v>
      </c>
      <c r="H28" s="11"/>
      <c r="I28" s="11"/>
      <c r="J28" s="11"/>
      <c r="K28" s="11"/>
      <c r="L28" s="11"/>
      <c r="M28" s="27">
        <f t="shared" ref="M28" si="20">D28+G28</f>
        <v>123782</v>
      </c>
      <c r="N28" s="35"/>
    </row>
    <row r="29" spans="1:14" ht="26.25" x14ac:dyDescent="0.35">
      <c r="A29" s="42" t="s">
        <v>92</v>
      </c>
      <c r="B29" s="12"/>
      <c r="C29" s="11">
        <v>4332</v>
      </c>
      <c r="D29" s="11">
        <v>5858</v>
      </c>
      <c r="E29" s="11"/>
      <c r="F29" s="11"/>
      <c r="G29" s="11">
        <f t="shared" si="7"/>
        <v>0</v>
      </c>
      <c r="H29" s="11"/>
      <c r="I29" s="11"/>
      <c r="J29" s="11"/>
      <c r="K29" s="11"/>
      <c r="L29" s="11"/>
      <c r="M29" s="27">
        <f t="shared" ref="M29:M32" si="21">D29+G29</f>
        <v>5858</v>
      </c>
      <c r="N29" s="35"/>
    </row>
    <row r="30" spans="1:14" ht="26.25" x14ac:dyDescent="0.35">
      <c r="A30" s="14" t="s">
        <v>65</v>
      </c>
      <c r="B30" s="12"/>
      <c r="C30" s="11">
        <v>59368.1</v>
      </c>
      <c r="D30" s="11">
        <v>60968.6</v>
      </c>
      <c r="E30" s="11"/>
      <c r="F30" s="11">
        <v>-2640.7</v>
      </c>
      <c r="G30" s="11">
        <f t="shared" si="7"/>
        <v>-2640.7</v>
      </c>
      <c r="H30" s="11">
        <v>-2244.1</v>
      </c>
      <c r="I30" s="11">
        <f>-46.6-350</f>
        <v>-396.6</v>
      </c>
      <c r="J30" s="11"/>
      <c r="K30" s="11"/>
      <c r="L30" s="11"/>
      <c r="M30" s="27">
        <f t="shared" si="21"/>
        <v>58327.9</v>
      </c>
      <c r="N30" s="35"/>
    </row>
    <row r="31" spans="1:14" ht="26.25" x14ac:dyDescent="0.35">
      <c r="A31" s="14" t="s">
        <v>66</v>
      </c>
      <c r="B31" s="12"/>
      <c r="C31" s="11">
        <v>566529.1</v>
      </c>
      <c r="D31" s="11">
        <v>567278.4</v>
      </c>
      <c r="E31" s="11"/>
      <c r="F31" s="11">
        <v>-1550</v>
      </c>
      <c r="G31" s="11">
        <f t="shared" si="7"/>
        <v>-1550</v>
      </c>
      <c r="H31" s="11">
        <v>50</v>
      </c>
      <c r="I31" s="11">
        <v>-1600</v>
      </c>
      <c r="J31" s="11"/>
      <c r="K31" s="11"/>
      <c r="L31" s="11"/>
      <c r="M31" s="27">
        <f t="shared" si="21"/>
        <v>565728.4</v>
      </c>
      <c r="N31" s="35"/>
    </row>
    <row r="32" spans="1:14" ht="26.25" x14ac:dyDescent="0.35">
      <c r="A32" s="14" t="s">
        <v>67</v>
      </c>
      <c r="B32" s="12"/>
      <c r="C32" s="11">
        <v>21553.1</v>
      </c>
      <c r="D32" s="11">
        <v>26354.400000000001</v>
      </c>
      <c r="E32" s="11">
        <v>10666.1</v>
      </c>
      <c r="F32" s="11"/>
      <c r="G32" s="11">
        <f t="shared" si="7"/>
        <v>10666.1</v>
      </c>
      <c r="H32" s="11">
        <v>10666.1</v>
      </c>
      <c r="I32" s="11"/>
      <c r="J32" s="11"/>
      <c r="K32" s="11"/>
      <c r="L32" s="11"/>
      <c r="M32" s="27">
        <f t="shared" si="21"/>
        <v>37020.5</v>
      </c>
      <c r="N32" s="35"/>
    </row>
    <row r="33" spans="1:25" s="37" customFormat="1" x14ac:dyDescent="0.35">
      <c r="A33" s="22" t="s">
        <v>4</v>
      </c>
      <c r="B33" s="22"/>
      <c r="C33" s="24">
        <f>+C34+C37+C38</f>
        <v>714344.6</v>
      </c>
      <c r="D33" s="24">
        <f>+D34+D37+D38</f>
        <v>718573.7</v>
      </c>
      <c r="E33" s="24">
        <f t="shared" ref="E33:F33" si="22">+E34+E37+E38</f>
        <v>10494.1</v>
      </c>
      <c r="F33" s="24">
        <f t="shared" si="22"/>
        <v>-2721.5</v>
      </c>
      <c r="G33" s="25">
        <f t="shared" ref="G33" si="23">+G34+G37+G38</f>
        <v>7772.6</v>
      </c>
      <c r="H33" s="25">
        <f>+H34+H37+H38</f>
        <v>9745.3000000000011</v>
      </c>
      <c r="I33" s="25">
        <f t="shared" ref="I33:L33" si="24">+I34+I37+I38</f>
        <v>-1368.2</v>
      </c>
      <c r="J33" s="25">
        <f t="shared" si="24"/>
        <v>0</v>
      </c>
      <c r="K33" s="25">
        <f t="shared" si="24"/>
        <v>-9.5</v>
      </c>
      <c r="L33" s="25">
        <f t="shared" si="24"/>
        <v>-595</v>
      </c>
      <c r="M33" s="25">
        <f>+M34+M37+M38</f>
        <v>726346.29999999993</v>
      </c>
      <c r="N33" s="36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s="37" customFormat="1" ht="72" x14ac:dyDescent="0.35">
      <c r="A34" s="9" t="s">
        <v>5</v>
      </c>
      <c r="B34" s="9" t="s">
        <v>125</v>
      </c>
      <c r="C34" s="26">
        <v>651327.5</v>
      </c>
      <c r="D34" s="27">
        <v>654848.19999999995</v>
      </c>
      <c r="E34" s="27">
        <v>10494.1</v>
      </c>
      <c r="F34" s="27"/>
      <c r="G34" s="27">
        <f>E34+F34</f>
        <v>10494.1</v>
      </c>
      <c r="H34" s="27">
        <v>10367.1</v>
      </c>
      <c r="I34" s="27">
        <v>127</v>
      </c>
      <c r="J34" s="27"/>
      <c r="K34" s="27"/>
      <c r="L34" s="27"/>
      <c r="M34" s="27">
        <f>D34+G34</f>
        <v>665342.29999999993</v>
      </c>
      <c r="N34" s="61" t="s">
        <v>130</v>
      </c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s="37" customFormat="1" ht="72" x14ac:dyDescent="0.35">
      <c r="A35" s="9" t="s">
        <v>6</v>
      </c>
      <c r="B35" s="9" t="s">
        <v>27</v>
      </c>
      <c r="C35" s="26">
        <v>47641.5</v>
      </c>
      <c r="D35" s="27">
        <v>46426.5</v>
      </c>
      <c r="E35" s="27">
        <v>415.6</v>
      </c>
      <c r="F35" s="27"/>
      <c r="G35" s="27">
        <f>E35+F35</f>
        <v>415.6</v>
      </c>
      <c r="H35" s="27">
        <v>369</v>
      </c>
      <c r="I35" s="27">
        <v>127</v>
      </c>
      <c r="J35" s="27"/>
      <c r="K35" s="27"/>
      <c r="L35" s="27">
        <v>-80.400000000000006</v>
      </c>
      <c r="M35" s="27">
        <f>D35+G35</f>
        <v>46842.1</v>
      </c>
      <c r="N35" s="61" t="s">
        <v>132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s="37" customFormat="1" ht="48" x14ac:dyDescent="0.35">
      <c r="A36" s="9" t="s">
        <v>7</v>
      </c>
      <c r="B36" s="9" t="s">
        <v>28</v>
      </c>
      <c r="C36" s="26">
        <v>551950.5</v>
      </c>
      <c r="D36" s="27">
        <v>555471.19999999995</v>
      </c>
      <c r="E36" s="27">
        <v>9831.6</v>
      </c>
      <c r="F36" s="27"/>
      <c r="G36" s="27">
        <f>E36+F36</f>
        <v>9831.6</v>
      </c>
      <c r="H36" s="27">
        <v>9831.6</v>
      </c>
      <c r="I36" s="27"/>
      <c r="J36" s="27"/>
      <c r="K36" s="27"/>
      <c r="L36" s="27"/>
      <c r="M36" s="27">
        <f>D36+G36</f>
        <v>565302.79999999993</v>
      </c>
      <c r="N36" s="61" t="s">
        <v>131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s="37" customFormat="1" x14ac:dyDescent="0.35">
      <c r="A37" s="9" t="s">
        <v>8</v>
      </c>
      <c r="B37" s="9" t="s">
        <v>29</v>
      </c>
      <c r="C37" s="26"/>
      <c r="D37" s="27"/>
      <c r="E37" s="27"/>
      <c r="F37" s="27"/>
      <c r="G37" s="27">
        <f>E37+F37</f>
        <v>0</v>
      </c>
      <c r="H37" s="27"/>
      <c r="I37" s="27"/>
      <c r="J37" s="27"/>
      <c r="K37" s="27"/>
      <c r="L37" s="27"/>
      <c r="M37" s="27">
        <f>+D37+G37</f>
        <v>0</v>
      </c>
      <c r="N37" s="35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s="37" customFormat="1" ht="96" x14ac:dyDescent="0.35">
      <c r="A38" s="9" t="s">
        <v>126</v>
      </c>
      <c r="B38" s="9" t="s">
        <v>30</v>
      </c>
      <c r="C38" s="26">
        <v>63017.1</v>
      </c>
      <c r="D38" s="27">
        <v>63725.5</v>
      </c>
      <c r="E38" s="27"/>
      <c r="F38" s="27">
        <v>-2721.5</v>
      </c>
      <c r="G38" s="27">
        <f t="shared" ref="G38" si="25">E38+F38</f>
        <v>-2721.5</v>
      </c>
      <c r="H38" s="27">
        <v>-621.79999999999995</v>
      </c>
      <c r="I38" s="27">
        <v>-1495.2</v>
      </c>
      <c r="J38" s="27"/>
      <c r="K38" s="27">
        <v>-9.5</v>
      </c>
      <c r="L38" s="27">
        <v>-595</v>
      </c>
      <c r="M38" s="27">
        <f>+D38+G38</f>
        <v>61004</v>
      </c>
      <c r="N38" s="61" t="s">
        <v>133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s="37" customFormat="1" x14ac:dyDescent="0.35">
      <c r="A39" s="22" t="s">
        <v>9</v>
      </c>
      <c r="B39" s="22"/>
      <c r="C39" s="24">
        <f>C41+C45+C40</f>
        <v>95445.1</v>
      </c>
      <c r="D39" s="24">
        <f>D41+D45+D40</f>
        <v>103548.1</v>
      </c>
      <c r="E39" s="25">
        <f>E41+E45+E40</f>
        <v>456</v>
      </c>
      <c r="F39" s="25">
        <f t="shared" ref="F39:G39" si="26">F41+F45+F40</f>
        <v>-1955</v>
      </c>
      <c r="G39" s="25">
        <f t="shared" si="26"/>
        <v>-1499</v>
      </c>
      <c r="H39" s="25">
        <f>H41+H45+H40</f>
        <v>-1572.3</v>
      </c>
      <c r="I39" s="25">
        <f t="shared" ref="I39:L39" si="27">I41+I45+I40</f>
        <v>-628.4</v>
      </c>
      <c r="J39" s="25">
        <f t="shared" si="27"/>
        <v>456</v>
      </c>
      <c r="K39" s="25">
        <f t="shared" si="27"/>
        <v>9559.6999999999989</v>
      </c>
      <c r="L39" s="25">
        <f t="shared" si="27"/>
        <v>-9314.0000000000018</v>
      </c>
      <c r="M39" s="25">
        <f>M41+M45+M40</f>
        <v>102049.10000000002</v>
      </c>
      <c r="N39" s="36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s="37" customFormat="1" x14ac:dyDescent="0.35">
      <c r="A40" s="9" t="s">
        <v>96</v>
      </c>
      <c r="B40" s="9" t="s">
        <v>33</v>
      </c>
      <c r="C40" s="26">
        <v>0</v>
      </c>
      <c r="D40" s="27">
        <v>1.1000000000000001</v>
      </c>
      <c r="E40" s="27"/>
      <c r="F40" s="27"/>
      <c r="G40" s="27">
        <f>E40+F40</f>
        <v>0</v>
      </c>
      <c r="H40" s="27"/>
      <c r="I40" s="27"/>
      <c r="J40" s="27"/>
      <c r="K40" s="27"/>
      <c r="L40" s="27"/>
      <c r="M40" s="27">
        <f>+D40+G40</f>
        <v>1.1000000000000001</v>
      </c>
      <c r="N40" s="35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s="39" customFormat="1" x14ac:dyDescent="0.35">
      <c r="A41" s="10" t="s">
        <v>10</v>
      </c>
      <c r="B41" s="10"/>
      <c r="C41" s="28">
        <f>+C42+C43+C44</f>
        <v>25132.400000000001</v>
      </c>
      <c r="D41" s="28">
        <f>+D42+D43+D44</f>
        <v>31558.6</v>
      </c>
      <c r="E41" s="28">
        <f t="shared" ref="E41:M41" si="28">+E42+E43+E44</f>
        <v>456</v>
      </c>
      <c r="F41" s="28">
        <f t="shared" si="28"/>
        <v>-952.6</v>
      </c>
      <c r="G41" s="28">
        <f t="shared" si="28"/>
        <v>-496.6</v>
      </c>
      <c r="H41" s="28">
        <f t="shared" si="28"/>
        <v>-1572.3</v>
      </c>
      <c r="I41" s="28">
        <f t="shared" si="28"/>
        <v>-76.5</v>
      </c>
      <c r="J41" s="28">
        <f t="shared" si="28"/>
        <v>456</v>
      </c>
      <c r="K41" s="28">
        <f t="shared" si="28"/>
        <v>1197.8</v>
      </c>
      <c r="L41" s="28">
        <f t="shared" si="28"/>
        <v>-501.6</v>
      </c>
      <c r="M41" s="28">
        <f t="shared" si="28"/>
        <v>31062</v>
      </c>
      <c r="N41" s="38"/>
    </row>
    <row r="42" spans="1:25" x14ac:dyDescent="0.35">
      <c r="A42" s="9" t="s">
        <v>11</v>
      </c>
      <c r="B42" s="9" t="s">
        <v>31</v>
      </c>
      <c r="C42" s="26">
        <v>93</v>
      </c>
      <c r="D42" s="27">
        <v>116.1</v>
      </c>
      <c r="E42" s="27"/>
      <c r="F42" s="27"/>
      <c r="G42" s="27">
        <f>E42+F42</f>
        <v>0</v>
      </c>
      <c r="H42" s="27"/>
      <c r="I42" s="27"/>
      <c r="J42" s="27"/>
      <c r="K42" s="27"/>
      <c r="L42" s="27"/>
      <c r="M42" s="27">
        <f>+D42+G42</f>
        <v>116.1</v>
      </c>
      <c r="N42" s="35"/>
    </row>
    <row r="43" spans="1:25" ht="96" x14ac:dyDescent="0.35">
      <c r="A43" s="9" t="s">
        <v>12</v>
      </c>
      <c r="B43" s="9" t="s">
        <v>32</v>
      </c>
      <c r="C43" s="26">
        <v>25039.4</v>
      </c>
      <c r="D43" s="27">
        <v>31442.5</v>
      </c>
      <c r="E43" s="27">
        <v>456</v>
      </c>
      <c r="F43" s="27">
        <v>-952.6</v>
      </c>
      <c r="G43" s="27">
        <f t="shared" ref="G43:G44" si="29">E43+F43</f>
        <v>-496.6</v>
      </c>
      <c r="H43" s="27">
        <v>-1572.3</v>
      </c>
      <c r="I43" s="27">
        <v>-76.5</v>
      </c>
      <c r="J43" s="27">
        <v>456</v>
      </c>
      <c r="K43" s="27">
        <v>1197.8</v>
      </c>
      <c r="L43" s="27">
        <v>-501.6</v>
      </c>
      <c r="M43" s="27">
        <f>+D43+G43</f>
        <v>30945.9</v>
      </c>
      <c r="N43" s="61" t="s">
        <v>139</v>
      </c>
    </row>
    <row r="44" spans="1:25" x14ac:dyDescent="0.35">
      <c r="A44" s="9" t="s">
        <v>13</v>
      </c>
      <c r="B44" s="9" t="s">
        <v>34</v>
      </c>
      <c r="C44" s="26"/>
      <c r="D44" s="27"/>
      <c r="E44" s="27"/>
      <c r="F44" s="27"/>
      <c r="G44" s="27">
        <f t="shared" si="29"/>
        <v>0</v>
      </c>
      <c r="H44" s="27"/>
      <c r="I44" s="27"/>
      <c r="J44" s="27"/>
      <c r="K44" s="27"/>
      <c r="L44" s="27"/>
      <c r="M44" s="27">
        <f>+D44+G44</f>
        <v>0</v>
      </c>
      <c r="N44" s="35"/>
    </row>
    <row r="45" spans="1:25" s="39" customFormat="1" x14ac:dyDescent="0.35">
      <c r="A45" s="10" t="s">
        <v>14</v>
      </c>
      <c r="B45" s="10"/>
      <c r="C45" s="28">
        <f>+C46+C47+C48+C49+C50</f>
        <v>70312.7</v>
      </c>
      <c r="D45" s="28">
        <f t="shared" ref="D45:E45" si="30">+D46+D47+D48+D49+D50</f>
        <v>71988.400000000009</v>
      </c>
      <c r="E45" s="28">
        <f t="shared" si="30"/>
        <v>0</v>
      </c>
      <c r="F45" s="29">
        <f t="shared" ref="F45:G45" si="31">+F46+F47+F48+F49+F50</f>
        <v>-1002.4</v>
      </c>
      <c r="G45" s="29">
        <f t="shared" si="31"/>
        <v>-1002.4</v>
      </c>
      <c r="H45" s="29">
        <f>+H46+H47+H48+H49+H50</f>
        <v>0</v>
      </c>
      <c r="I45" s="29">
        <f t="shared" ref="I45:L45" si="32">+I46+I47+I48+I49+I50</f>
        <v>-551.9</v>
      </c>
      <c r="J45" s="29">
        <f t="shared" si="32"/>
        <v>0</v>
      </c>
      <c r="K45" s="29">
        <f t="shared" si="32"/>
        <v>8361.9</v>
      </c>
      <c r="L45" s="29">
        <f t="shared" si="32"/>
        <v>-8812.4000000000015</v>
      </c>
      <c r="M45" s="29">
        <f>+M46+M47+M48+M49+M50</f>
        <v>70986.000000000015</v>
      </c>
      <c r="N45" s="38"/>
    </row>
    <row r="46" spans="1:25" ht="72" x14ac:dyDescent="0.35">
      <c r="A46" s="9" t="s">
        <v>15</v>
      </c>
      <c r="B46" s="9" t="s">
        <v>97</v>
      </c>
      <c r="C46" s="26">
        <v>69271.899999999994</v>
      </c>
      <c r="D46" s="27">
        <v>70867.100000000006</v>
      </c>
      <c r="E46" s="27"/>
      <c r="F46" s="27">
        <v>-492.7</v>
      </c>
      <c r="G46" s="27">
        <f>E46+F46</f>
        <v>-492.7</v>
      </c>
      <c r="H46" s="27"/>
      <c r="I46" s="27">
        <v>-551.9</v>
      </c>
      <c r="J46" s="27"/>
      <c r="K46" s="27">
        <v>8361.9</v>
      </c>
      <c r="L46" s="27">
        <v>-8302.7000000000007</v>
      </c>
      <c r="M46" s="27">
        <f>+D46+G46</f>
        <v>70374.400000000009</v>
      </c>
      <c r="N46" s="61" t="s">
        <v>138</v>
      </c>
    </row>
    <row r="47" spans="1:25" ht="48" x14ac:dyDescent="0.35">
      <c r="A47" s="9" t="s">
        <v>16</v>
      </c>
      <c r="B47" s="9" t="s">
        <v>98</v>
      </c>
      <c r="C47" s="26"/>
      <c r="D47" s="27"/>
      <c r="E47" s="27"/>
      <c r="F47" s="27"/>
      <c r="G47" s="27">
        <f t="shared" ref="G47:G50" si="33">E47+F47</f>
        <v>0</v>
      </c>
      <c r="H47" s="27"/>
      <c r="I47" s="27"/>
      <c r="J47" s="27"/>
      <c r="K47" s="27"/>
      <c r="L47" s="27"/>
      <c r="M47" s="27">
        <f>+D47+G47</f>
        <v>0</v>
      </c>
      <c r="N47" s="35"/>
    </row>
    <row r="48" spans="1:25" ht="62.25" customHeight="1" x14ac:dyDescent="0.35">
      <c r="A48" s="9" t="s">
        <v>17</v>
      </c>
      <c r="B48" s="9" t="s">
        <v>35</v>
      </c>
      <c r="C48" s="26"/>
      <c r="D48" s="27"/>
      <c r="E48" s="27"/>
      <c r="F48" s="27"/>
      <c r="G48" s="27">
        <f t="shared" si="33"/>
        <v>0</v>
      </c>
      <c r="H48" s="27"/>
      <c r="I48" s="27"/>
      <c r="J48" s="27"/>
      <c r="K48" s="27"/>
      <c r="L48" s="27"/>
      <c r="M48" s="27">
        <f>+D48+G48</f>
        <v>0</v>
      </c>
      <c r="N48" s="35"/>
    </row>
    <row r="49" spans="1:14" x14ac:dyDescent="0.35">
      <c r="A49" s="9" t="s">
        <v>18</v>
      </c>
      <c r="B49" s="9" t="s">
        <v>36</v>
      </c>
      <c r="C49" s="26"/>
      <c r="D49" s="27">
        <v>5</v>
      </c>
      <c r="E49" s="27"/>
      <c r="F49" s="27"/>
      <c r="G49" s="27">
        <f t="shared" si="33"/>
        <v>0</v>
      </c>
      <c r="H49" s="27"/>
      <c r="I49" s="27"/>
      <c r="J49" s="27"/>
      <c r="K49" s="27"/>
      <c r="L49" s="27"/>
      <c r="M49" s="27">
        <f>+D49+G49</f>
        <v>5</v>
      </c>
      <c r="N49" s="35"/>
    </row>
    <row r="50" spans="1:14" x14ac:dyDescent="0.35">
      <c r="A50" s="9" t="s">
        <v>19</v>
      </c>
      <c r="B50" s="9" t="s">
        <v>37</v>
      </c>
      <c r="C50" s="26">
        <v>1040.8</v>
      </c>
      <c r="D50" s="27">
        <v>1116.3</v>
      </c>
      <c r="E50" s="27"/>
      <c r="F50" s="27">
        <v>-509.7</v>
      </c>
      <c r="G50" s="27">
        <f t="shared" si="33"/>
        <v>-509.7</v>
      </c>
      <c r="H50" s="27"/>
      <c r="I50" s="27"/>
      <c r="J50" s="27"/>
      <c r="K50" s="27"/>
      <c r="L50" s="27">
        <v>-509.7</v>
      </c>
      <c r="M50" s="27">
        <f>+D50+G50</f>
        <v>606.59999999999991</v>
      </c>
      <c r="N50" s="35"/>
    </row>
    <row r="51" spans="1:14" x14ac:dyDescent="0.35">
      <c r="A51" s="22" t="s">
        <v>20</v>
      </c>
      <c r="B51" s="22"/>
      <c r="C51" s="24">
        <f>+C52+C53+C54+C55</f>
        <v>10285.9</v>
      </c>
      <c r="D51" s="24">
        <f>+D52+D53+D54+D55</f>
        <v>9697.5</v>
      </c>
      <c r="E51" s="25">
        <f>+E52+E53+E54+E55</f>
        <v>313</v>
      </c>
      <c r="F51" s="25">
        <f>+F52+F53+F54+F55</f>
        <v>-126</v>
      </c>
      <c r="G51" s="25">
        <f t="shared" ref="G51" si="34">+G52+G53+G54+G55</f>
        <v>187</v>
      </c>
      <c r="H51" s="25">
        <f>+H52+H53+H54+H55</f>
        <v>0</v>
      </c>
      <c r="I51" s="25">
        <f t="shared" ref="I51:L51" si="35">+I52+I53+I54+I55</f>
        <v>0</v>
      </c>
      <c r="J51" s="25">
        <f t="shared" si="35"/>
        <v>0</v>
      </c>
      <c r="K51" s="25">
        <f t="shared" si="35"/>
        <v>313</v>
      </c>
      <c r="L51" s="25">
        <f t="shared" si="35"/>
        <v>-126</v>
      </c>
      <c r="M51" s="25">
        <f>+M52+M53+M54+M55</f>
        <v>9884.5</v>
      </c>
      <c r="N51" s="36"/>
    </row>
    <row r="52" spans="1:14" ht="48" x14ac:dyDescent="0.35">
      <c r="A52" s="9" t="s">
        <v>21</v>
      </c>
      <c r="B52" s="9" t="s">
        <v>100</v>
      </c>
      <c r="C52" s="26">
        <v>9665.9</v>
      </c>
      <c r="D52" s="27">
        <v>9112.5</v>
      </c>
      <c r="E52" s="27">
        <v>313</v>
      </c>
      <c r="F52" s="27"/>
      <c r="G52" s="27">
        <f>E52+F52</f>
        <v>313</v>
      </c>
      <c r="H52" s="27"/>
      <c r="I52" s="27"/>
      <c r="J52" s="27"/>
      <c r="K52" s="27">
        <v>313</v>
      </c>
      <c r="L52" s="27"/>
      <c r="M52" s="27">
        <f t="shared" ref="M52:M57" si="36">+D52+G52</f>
        <v>9425.5</v>
      </c>
      <c r="N52" s="35" t="s">
        <v>134</v>
      </c>
    </row>
    <row r="53" spans="1:14" ht="48" x14ac:dyDescent="0.35">
      <c r="A53" s="9" t="s">
        <v>22</v>
      </c>
      <c r="B53" s="9" t="s">
        <v>99</v>
      </c>
      <c r="C53" s="26"/>
      <c r="D53" s="27"/>
      <c r="E53" s="27"/>
      <c r="F53" s="27"/>
      <c r="G53" s="27">
        <f t="shared" ref="G53:G54" si="37">E53+F53</f>
        <v>0</v>
      </c>
      <c r="H53" s="27"/>
      <c r="I53" s="27"/>
      <c r="J53" s="27"/>
      <c r="K53" s="27"/>
      <c r="L53" s="27"/>
      <c r="M53" s="27">
        <f t="shared" si="36"/>
        <v>0</v>
      </c>
      <c r="N53" s="35"/>
    </row>
    <row r="54" spans="1:14" ht="120" x14ac:dyDescent="0.35">
      <c r="A54" s="9" t="s">
        <v>23</v>
      </c>
      <c r="B54" s="9" t="s">
        <v>112</v>
      </c>
      <c r="C54" s="26">
        <v>470</v>
      </c>
      <c r="D54" s="27">
        <v>495</v>
      </c>
      <c r="E54" s="27"/>
      <c r="F54" s="27">
        <v>-36</v>
      </c>
      <c r="G54" s="27">
        <f t="shared" si="37"/>
        <v>-36</v>
      </c>
      <c r="H54" s="27"/>
      <c r="I54" s="27"/>
      <c r="J54" s="27"/>
      <c r="K54" s="27"/>
      <c r="L54" s="27">
        <v>-36</v>
      </c>
      <c r="M54" s="27">
        <f t="shared" si="36"/>
        <v>459</v>
      </c>
      <c r="N54" s="61" t="s">
        <v>137</v>
      </c>
    </row>
    <row r="55" spans="1:14" ht="48" x14ac:dyDescent="0.35">
      <c r="A55" s="9" t="s">
        <v>24</v>
      </c>
      <c r="B55" s="9" t="s">
        <v>38</v>
      </c>
      <c r="C55" s="26">
        <v>150</v>
      </c>
      <c r="D55" s="27">
        <v>90</v>
      </c>
      <c r="E55" s="27"/>
      <c r="F55" s="27">
        <v>-90</v>
      </c>
      <c r="G55" s="27">
        <f>E55+F55</f>
        <v>-90</v>
      </c>
      <c r="H55" s="27"/>
      <c r="I55" s="27"/>
      <c r="J55" s="27"/>
      <c r="K55" s="27"/>
      <c r="L55" s="27">
        <v>-90</v>
      </c>
      <c r="M55" s="27">
        <f>+D55+G55</f>
        <v>0</v>
      </c>
      <c r="N55" s="61" t="s">
        <v>135</v>
      </c>
    </row>
    <row r="56" spans="1:14" ht="48" x14ac:dyDescent="0.35">
      <c r="A56" s="8" t="s">
        <v>25</v>
      </c>
      <c r="B56" s="8" t="s">
        <v>39</v>
      </c>
      <c r="C56" s="30">
        <v>35754.699999999997</v>
      </c>
      <c r="D56" s="31">
        <v>36814.699999999997</v>
      </c>
      <c r="E56" s="31">
        <v>470.8</v>
      </c>
      <c r="F56" s="31"/>
      <c r="G56" s="27">
        <f>+E56+F56</f>
        <v>470.8</v>
      </c>
      <c r="H56" s="31">
        <v>299</v>
      </c>
      <c r="I56" s="31"/>
      <c r="J56" s="31"/>
      <c r="K56" s="31"/>
      <c r="L56" s="31">
        <v>171.8</v>
      </c>
      <c r="M56" s="31">
        <f t="shared" si="36"/>
        <v>37285.5</v>
      </c>
      <c r="N56" s="61" t="s">
        <v>136</v>
      </c>
    </row>
    <row r="57" spans="1:14" s="39" customFormat="1" x14ac:dyDescent="0.35">
      <c r="A57" s="10" t="s">
        <v>93</v>
      </c>
      <c r="B57" s="10" t="s">
        <v>40</v>
      </c>
      <c r="C57" s="28">
        <v>34363.300000000003</v>
      </c>
      <c r="D57" s="29">
        <v>35363.300000000003</v>
      </c>
      <c r="E57" s="29">
        <v>299</v>
      </c>
      <c r="F57" s="29"/>
      <c r="G57" s="27">
        <f>E57+F57</f>
        <v>299</v>
      </c>
      <c r="H57" s="29">
        <v>299</v>
      </c>
      <c r="I57" s="29"/>
      <c r="J57" s="29"/>
      <c r="K57" s="29"/>
      <c r="L57" s="29"/>
      <c r="M57" s="29">
        <f t="shared" si="36"/>
        <v>35662.300000000003</v>
      </c>
      <c r="N57" s="38"/>
    </row>
    <row r="58" spans="1:14" s="39" customFormat="1" x14ac:dyDescent="0.35">
      <c r="A58" s="43" t="s">
        <v>108</v>
      </c>
      <c r="B58" s="10" t="s">
        <v>104</v>
      </c>
      <c r="C58" s="28">
        <v>31101.200000000001</v>
      </c>
      <c r="D58" s="29">
        <v>31101.200000000001</v>
      </c>
      <c r="E58" s="29"/>
      <c r="F58" s="29"/>
      <c r="G58" s="27"/>
      <c r="H58" s="29"/>
      <c r="I58" s="29"/>
      <c r="J58" s="29"/>
      <c r="K58" s="29"/>
      <c r="L58" s="29"/>
      <c r="M58" s="29"/>
      <c r="N58" s="38"/>
    </row>
    <row r="59" spans="1:14" s="39" customFormat="1" x14ac:dyDescent="0.35">
      <c r="A59" s="43" t="s">
        <v>109</v>
      </c>
      <c r="B59" s="10" t="s">
        <v>106</v>
      </c>
      <c r="C59" s="28"/>
      <c r="D59" s="29"/>
      <c r="E59" s="29"/>
      <c r="F59" s="29"/>
      <c r="G59" s="27"/>
      <c r="H59" s="29"/>
      <c r="I59" s="29"/>
      <c r="J59" s="29"/>
      <c r="K59" s="29"/>
      <c r="L59" s="29"/>
      <c r="M59" s="29"/>
      <c r="N59" s="38"/>
    </row>
    <row r="60" spans="1:14" s="39" customFormat="1" x14ac:dyDescent="0.35">
      <c r="A60" s="43" t="s">
        <v>110</v>
      </c>
      <c r="B60" s="10" t="s">
        <v>105</v>
      </c>
      <c r="C60" s="28">
        <v>1507.5</v>
      </c>
      <c r="D60" s="29">
        <v>1507.5</v>
      </c>
      <c r="E60" s="29"/>
      <c r="F60" s="29"/>
      <c r="G60" s="27"/>
      <c r="H60" s="29"/>
      <c r="I60" s="29"/>
      <c r="J60" s="29"/>
      <c r="K60" s="29"/>
      <c r="L60" s="29"/>
      <c r="M60" s="29"/>
      <c r="N60" s="38"/>
    </row>
    <row r="61" spans="1:14" s="39" customFormat="1" x14ac:dyDescent="0.35">
      <c r="A61" s="43" t="s">
        <v>111</v>
      </c>
      <c r="B61" s="10" t="s">
        <v>107</v>
      </c>
      <c r="C61" s="28">
        <v>1754.6</v>
      </c>
      <c r="D61" s="29">
        <v>2754.6</v>
      </c>
      <c r="E61" s="29">
        <v>299</v>
      </c>
      <c r="F61" s="29"/>
      <c r="G61" s="27"/>
      <c r="H61" s="29"/>
      <c r="I61" s="29"/>
      <c r="J61" s="29"/>
      <c r="K61" s="29"/>
      <c r="L61" s="29"/>
      <c r="M61" s="29"/>
      <c r="N61" s="38"/>
    </row>
    <row r="62" spans="1:14" ht="25.5" customHeight="1" x14ac:dyDescent="0.35">
      <c r="A62" s="8" t="s">
        <v>26</v>
      </c>
      <c r="B62" s="8"/>
      <c r="C62" s="30">
        <f t="shared" ref="C62:M62" si="38">C56+C51+C39+C33</f>
        <v>855830.3</v>
      </c>
      <c r="D62" s="30">
        <f t="shared" si="38"/>
        <v>868634</v>
      </c>
      <c r="E62" s="30">
        <f t="shared" si="38"/>
        <v>11733.9</v>
      </c>
      <c r="F62" s="30">
        <f t="shared" si="38"/>
        <v>-4802.5</v>
      </c>
      <c r="G62" s="31">
        <f t="shared" si="38"/>
        <v>6931.4000000000005</v>
      </c>
      <c r="H62" s="31">
        <f t="shared" si="38"/>
        <v>8472.0000000000018</v>
      </c>
      <c r="I62" s="31">
        <f t="shared" si="38"/>
        <v>-1996.6</v>
      </c>
      <c r="J62" s="31">
        <f t="shared" si="38"/>
        <v>456</v>
      </c>
      <c r="K62" s="31">
        <f t="shared" si="38"/>
        <v>9863.1999999999989</v>
      </c>
      <c r="L62" s="31">
        <f t="shared" si="38"/>
        <v>-9863.2000000000025</v>
      </c>
      <c r="M62" s="62">
        <f t="shared" si="38"/>
        <v>875565.39999999991</v>
      </c>
      <c r="N62" s="35"/>
    </row>
    <row r="63" spans="1:14" ht="25.5" x14ac:dyDescent="0.35">
      <c r="A63" s="13" t="s">
        <v>70</v>
      </c>
      <c r="B63" s="35"/>
      <c r="C63" s="40">
        <f t="shared" ref="C63:M63" si="39">C62-C23</f>
        <v>80266.000000000116</v>
      </c>
      <c r="D63" s="40">
        <f t="shared" si="39"/>
        <v>84392.599999999977</v>
      </c>
      <c r="E63" s="40">
        <f>E62-E23</f>
        <v>1067.7999999999993</v>
      </c>
      <c r="F63" s="40">
        <f>F62-F23</f>
        <v>-611.80000000000018</v>
      </c>
      <c r="G63" s="40">
        <f t="shared" si="39"/>
        <v>456</v>
      </c>
      <c r="H63" s="40">
        <f t="shared" si="39"/>
        <v>0</v>
      </c>
      <c r="I63" s="40">
        <f t="shared" ref="I63:K63" si="40">I62-I23</f>
        <v>-1996.6</v>
      </c>
      <c r="J63" s="40">
        <f t="shared" si="40"/>
        <v>456</v>
      </c>
      <c r="K63" s="40">
        <f t="shared" si="40"/>
        <v>9863.1999999999989</v>
      </c>
      <c r="L63" s="40">
        <f t="shared" si="39"/>
        <v>-9863.2000000000025</v>
      </c>
      <c r="M63" s="40">
        <f t="shared" si="39"/>
        <v>84848.59999999986</v>
      </c>
      <c r="N63" s="35"/>
    </row>
    <row r="64" spans="1:14" ht="25.5" x14ac:dyDescent="0.35">
      <c r="A64" s="13" t="s">
        <v>71</v>
      </c>
      <c r="B64" s="35"/>
      <c r="C64" s="41">
        <f t="shared" ref="C64:M64" si="41">C9-C62</f>
        <v>0</v>
      </c>
      <c r="D64" s="41">
        <f t="shared" si="41"/>
        <v>-4126.5999999999767</v>
      </c>
      <c r="E64" s="41">
        <f t="shared" si="41"/>
        <v>607.20000000000073</v>
      </c>
      <c r="F64" s="41">
        <f>F9-F62</f>
        <v>410.80000000000018</v>
      </c>
      <c r="G64" s="41">
        <f t="shared" si="41"/>
        <v>1018</v>
      </c>
      <c r="H64" s="41">
        <f t="shared" si="41"/>
        <v>0</v>
      </c>
      <c r="I64" s="41">
        <f t="shared" ref="I64:K64" si="42">I9-I62</f>
        <v>1996.6</v>
      </c>
      <c r="J64" s="41">
        <f t="shared" si="42"/>
        <v>0</v>
      </c>
      <c r="K64" s="41">
        <f t="shared" si="42"/>
        <v>-9863.1999999999989</v>
      </c>
      <c r="L64" s="41">
        <f t="shared" si="41"/>
        <v>10881.200000000003</v>
      </c>
      <c r="M64" s="41">
        <f t="shared" si="41"/>
        <v>-3108.5999999998603</v>
      </c>
      <c r="N64" s="41"/>
    </row>
    <row r="65" spans="1:14" ht="26.25" x14ac:dyDescent="0.35">
      <c r="A65" s="20" t="s">
        <v>90</v>
      </c>
      <c r="B65" s="35"/>
      <c r="C65" s="35"/>
      <c r="D65" s="48">
        <f>D64/D10*100</f>
        <v>-5.1411556574389863</v>
      </c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 ht="52.5" x14ac:dyDescent="0.35">
      <c r="A66" s="20" t="s">
        <v>88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 ht="52.5" x14ac:dyDescent="0.35">
      <c r="A67" s="20" t="s">
        <v>89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 ht="25.5" x14ac:dyDescent="0.35">
      <c r="A68" s="1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1:14" ht="25.5" x14ac:dyDescent="0.35">
      <c r="A69" s="13" t="s">
        <v>72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1:14" ht="26.25" x14ac:dyDescent="0.35">
      <c r="A70" s="14" t="s">
        <v>73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 ht="26.25" x14ac:dyDescent="0.35">
      <c r="A71" s="14" t="s">
        <v>74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1:14" ht="26.25" x14ac:dyDescent="0.35">
      <c r="A72" s="14" t="s">
        <v>75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 ht="26.25" x14ac:dyDescent="0.35">
      <c r="A73" s="14" t="s">
        <v>76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 spans="1:14" ht="26.25" x14ac:dyDescent="0.35">
      <c r="A74" s="14" t="s">
        <v>77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4" ht="26.25" x14ac:dyDescent="0.35">
      <c r="A75" s="14" t="s">
        <v>78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spans="1:14" ht="26.25" x14ac:dyDescent="0.35">
      <c r="A76" s="14" t="s">
        <v>79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1:14" ht="26.25" x14ac:dyDescent="0.35">
      <c r="A77" s="14" t="s">
        <v>80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4" ht="26.25" x14ac:dyDescent="0.35">
      <c r="A78" s="14" t="s">
        <v>81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1:14" ht="26.25" x14ac:dyDescent="0.35">
      <c r="A79" s="14" t="s">
        <v>82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1:14" ht="26.25" x14ac:dyDescent="0.35">
      <c r="A80" s="14"/>
      <c r="B80" s="35" t="s">
        <v>127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1:14" ht="26.25" x14ac:dyDescent="0.35">
      <c r="A81" s="14" t="s">
        <v>83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 spans="1:14" ht="26.25" x14ac:dyDescent="0.35">
      <c r="A82" s="14" t="s">
        <v>84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1:14" ht="26.25" x14ac:dyDescent="0.35">
      <c r="A83" s="14" t="s">
        <v>85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1:14" x14ac:dyDescent="0.35">
      <c r="A84" s="51" t="s">
        <v>86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</row>
    <row r="85" spans="1:14" x14ac:dyDescent="0.35">
      <c r="A85" s="51" t="s">
        <v>87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4" ht="26.25" x14ac:dyDescent="0.35">
      <c r="A86" s="21" t="s">
        <v>118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 ht="52.5" x14ac:dyDescent="0.35">
      <c r="A87" s="18" t="s">
        <v>101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1:14" ht="26.25" x14ac:dyDescent="0.35">
      <c r="A88" s="14" t="s">
        <v>102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pans="1:14" ht="52.5" x14ac:dyDescent="0.35">
      <c r="A89" s="18" t="s">
        <v>103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</row>
    <row r="92" spans="1:14" x14ac:dyDescent="0.35">
      <c r="A92" s="45" t="s">
        <v>114</v>
      </c>
      <c r="B92" s="19" t="s">
        <v>113</v>
      </c>
    </row>
    <row r="94" spans="1:14" x14ac:dyDescent="0.35">
      <c r="A94" s="45" t="s">
        <v>115</v>
      </c>
      <c r="B94" s="19" t="s">
        <v>113</v>
      </c>
    </row>
  </sheetData>
  <mergeCells count="14">
    <mergeCell ref="N3:N6"/>
    <mergeCell ref="A1:N1"/>
    <mergeCell ref="A84:A85"/>
    <mergeCell ref="C3:M3"/>
    <mergeCell ref="C4:C6"/>
    <mergeCell ref="D4:D6"/>
    <mergeCell ref="M4:M6"/>
    <mergeCell ref="E5:E6"/>
    <mergeCell ref="F5:F6"/>
    <mergeCell ref="B3:B6"/>
    <mergeCell ref="E4:L4"/>
    <mergeCell ref="H5:L5"/>
    <mergeCell ref="A3:A6"/>
    <mergeCell ref="G5:G6"/>
  </mergeCells>
  <printOptions horizontalCentered="1"/>
  <pageMargins left="0.23622047244094491" right="0.23622047244094491" top="0.45" bottom="0.27" header="0.31496062992125984" footer="0.17"/>
  <pageSetup paperSize="8" scale="43" fitToHeight="0" orientation="landscape" r:id="rId1"/>
  <headerFooter differentFirst="1">
    <oddHeader>&amp;R&amp;P</oddHeader>
    <oddFooter xml:space="preserve">&amp;C&amp;"Times New Roman,обычный" </oddFooter>
  </headerFooter>
  <rowBreaks count="1" manualBreakCount="1">
    <brk id="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</vt:lpstr>
      <vt:lpstr>МО!Заголовки_для_печати</vt:lpstr>
      <vt:lpstr>МО!Область_печати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Ошкулуг Айлана Арменовна</dc:creator>
  <cp:lastModifiedBy>Куулар</cp:lastModifiedBy>
  <cp:lastPrinted>2022-03-24T11:54:55Z</cp:lastPrinted>
  <dcterms:created xsi:type="dcterms:W3CDTF">2020-11-12T12:51:45Z</dcterms:created>
  <dcterms:modified xsi:type="dcterms:W3CDTF">2024-09-21T12:00:11Z</dcterms:modified>
</cp:coreProperties>
</file>