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30" windowWidth="20370" windowHeight="9750"/>
  </bookViews>
  <sheets>
    <sheet name="Лист1" sheetId="1" r:id="rId1"/>
    <sheet name="Лист2" sheetId="2" r:id="rId2"/>
  </sheets>
  <definedNames>
    <definedName name="_xlnm._FilterDatabase" localSheetId="0" hidden="1">Лист1!$A$12:$J$12</definedName>
    <definedName name="_xlnm.Print_Titles" localSheetId="0">Лист1!$9:$11</definedName>
    <definedName name="_xlnm.Print_Area" localSheetId="0">Лист1!$A$5:$J$125</definedName>
  </definedNames>
  <calcPr calcId="125725" iterate="1"/>
</workbook>
</file>

<file path=xl/calcChain.xml><?xml version="1.0" encoding="utf-8"?>
<calcChain xmlns="http://schemas.openxmlformats.org/spreadsheetml/2006/main">
  <c r="G58" i="1"/>
  <c r="D58"/>
  <c r="F58"/>
  <c r="C58"/>
  <c r="F47"/>
  <c r="C112"/>
  <c r="F49"/>
  <c r="C49"/>
  <c r="F48" l="1"/>
  <c r="E29" l="1"/>
  <c r="F25"/>
  <c r="G25"/>
  <c r="E25" s="1"/>
  <c r="F15"/>
  <c r="B17"/>
  <c r="B19"/>
  <c r="E52" l="1"/>
  <c r="B52"/>
  <c r="F93" l="1"/>
  <c r="G69" l="1"/>
  <c r="F69"/>
  <c r="B69"/>
  <c r="B70"/>
  <c r="J52"/>
  <c r="C48" l="1"/>
  <c r="C47" l="1"/>
  <c r="I53"/>
  <c r="C20"/>
  <c r="G20"/>
  <c r="F20"/>
  <c r="E34"/>
  <c r="E32"/>
  <c r="E30"/>
  <c r="I24"/>
  <c r="B24"/>
  <c r="E23"/>
  <c r="E24"/>
  <c r="E20" l="1"/>
  <c r="H24"/>
  <c r="E80"/>
  <c r="B80"/>
  <c r="F79"/>
  <c r="F74"/>
  <c r="E77"/>
  <c r="B102" l="1"/>
  <c r="B108"/>
  <c r="B106"/>
  <c r="C79"/>
  <c r="C74"/>
  <c r="B77"/>
  <c r="E21" l="1"/>
  <c r="E22"/>
  <c r="I94" l="1"/>
  <c r="C69" l="1"/>
  <c r="D69"/>
  <c r="C93"/>
  <c r="I93" s="1"/>
  <c r="E36"/>
  <c r="B50" l="1"/>
  <c r="B51"/>
  <c r="H52"/>
  <c r="B49"/>
  <c r="E51"/>
  <c r="E49"/>
  <c r="B48" l="1"/>
  <c r="G105" l="1"/>
  <c r="F105"/>
  <c r="G101"/>
  <c r="F101"/>
  <c r="G99"/>
  <c r="F99"/>
  <c r="G95"/>
  <c r="F95"/>
  <c r="G90"/>
  <c r="F90"/>
  <c r="G83"/>
  <c r="F83"/>
  <c r="G79"/>
  <c r="G74"/>
  <c r="E74" s="1"/>
  <c r="G71"/>
  <c r="F71"/>
  <c r="G60"/>
  <c r="F60"/>
  <c r="E124"/>
  <c r="E123"/>
  <c r="E122"/>
  <c r="E121"/>
  <c r="E120"/>
  <c r="E119"/>
  <c r="E118"/>
  <c r="E117"/>
  <c r="E116"/>
  <c r="E115"/>
  <c r="E114"/>
  <c r="E113"/>
  <c r="E111"/>
  <c r="E109"/>
  <c r="E108"/>
  <c r="E107"/>
  <c r="E106"/>
  <c r="E104"/>
  <c r="E103"/>
  <c r="E102"/>
  <c r="E100"/>
  <c r="E98"/>
  <c r="E97"/>
  <c r="E96"/>
  <c r="E94"/>
  <c r="E93"/>
  <c r="E92"/>
  <c r="E91"/>
  <c r="E89"/>
  <c r="E88"/>
  <c r="E87"/>
  <c r="E86"/>
  <c r="E85"/>
  <c r="E84"/>
  <c r="E82"/>
  <c r="E81"/>
  <c r="E78"/>
  <c r="E76"/>
  <c r="E75"/>
  <c r="E73"/>
  <c r="E72"/>
  <c r="E70"/>
  <c r="E69"/>
  <c r="E68"/>
  <c r="E67"/>
  <c r="E66"/>
  <c r="E65"/>
  <c r="E64"/>
  <c r="E63"/>
  <c r="E62"/>
  <c r="E61"/>
  <c r="E83" l="1"/>
  <c r="E95"/>
  <c r="E99"/>
  <c r="E101"/>
  <c r="E79"/>
  <c r="E60"/>
  <c r="E71"/>
  <c r="E90"/>
  <c r="E105"/>
  <c r="G110"/>
  <c r="F110"/>
  <c r="E43"/>
  <c r="E28"/>
  <c r="E27"/>
  <c r="E26"/>
  <c r="E17"/>
  <c r="E56"/>
  <c r="E55"/>
  <c r="E54"/>
  <c r="E53"/>
  <c r="H53" s="1"/>
  <c r="E50"/>
  <c r="G48"/>
  <c r="G47" s="1"/>
  <c r="E45"/>
  <c r="E39"/>
  <c r="E37"/>
  <c r="G35"/>
  <c r="F35"/>
  <c r="G31"/>
  <c r="F31"/>
  <c r="G18"/>
  <c r="F18"/>
  <c r="G15"/>
  <c r="J102"/>
  <c r="I102"/>
  <c r="J100"/>
  <c r="I100"/>
  <c r="I98"/>
  <c r="I97"/>
  <c r="I96"/>
  <c r="I92"/>
  <c r="I91"/>
  <c r="I89"/>
  <c r="I88"/>
  <c r="I86"/>
  <c r="I85"/>
  <c r="I84"/>
  <c r="J82"/>
  <c r="I82"/>
  <c r="I78"/>
  <c r="I76"/>
  <c r="J75"/>
  <c r="I75"/>
  <c r="I73"/>
  <c r="I72"/>
  <c r="J70"/>
  <c r="I70"/>
  <c r="H70"/>
  <c r="J69"/>
  <c r="I69"/>
  <c r="H69"/>
  <c r="J68"/>
  <c r="I68"/>
  <c r="H68"/>
  <c r="J67"/>
  <c r="I65"/>
  <c r="I64"/>
  <c r="J63"/>
  <c r="I63"/>
  <c r="J62"/>
  <c r="I62"/>
  <c r="I61"/>
  <c r="I52"/>
  <c r="J51"/>
  <c r="I51"/>
  <c r="H51"/>
  <c r="I50"/>
  <c r="J49"/>
  <c r="I49"/>
  <c r="J45"/>
  <c r="I43"/>
  <c r="I39"/>
  <c r="J37"/>
  <c r="I37"/>
  <c r="I36"/>
  <c r="I34"/>
  <c r="I32"/>
  <c r="I30"/>
  <c r="J29"/>
  <c r="I27"/>
  <c r="J26"/>
  <c r="I23"/>
  <c r="J22"/>
  <c r="I22"/>
  <c r="I19"/>
  <c r="J17"/>
  <c r="I17"/>
  <c r="D60"/>
  <c r="J60" s="1"/>
  <c r="C60"/>
  <c r="I60" s="1"/>
  <c r="D105"/>
  <c r="C105"/>
  <c r="D101"/>
  <c r="J101" s="1"/>
  <c r="C101"/>
  <c r="I101" s="1"/>
  <c r="D99"/>
  <c r="J99" s="1"/>
  <c r="C99"/>
  <c r="I99" s="1"/>
  <c r="D95"/>
  <c r="C95"/>
  <c r="I95" s="1"/>
  <c r="D90"/>
  <c r="C90"/>
  <c r="I90" s="1"/>
  <c r="D83"/>
  <c r="C83"/>
  <c r="I83" s="1"/>
  <c r="D79"/>
  <c r="I79"/>
  <c r="D74"/>
  <c r="J74" s="1"/>
  <c r="I74"/>
  <c r="D71"/>
  <c r="J71" s="1"/>
  <c r="C71"/>
  <c r="I71" s="1"/>
  <c r="H49"/>
  <c r="D48"/>
  <c r="D47" s="1"/>
  <c r="D15"/>
  <c r="C15"/>
  <c r="D18"/>
  <c r="D20"/>
  <c r="B20" s="1"/>
  <c r="D25"/>
  <c r="C25"/>
  <c r="D31"/>
  <c r="D35"/>
  <c r="C31"/>
  <c r="C35"/>
  <c r="B124"/>
  <c r="B123"/>
  <c r="B122"/>
  <c r="B121"/>
  <c r="B120"/>
  <c r="B119"/>
  <c r="B118"/>
  <c r="B117"/>
  <c r="B116"/>
  <c r="B115"/>
  <c r="B114"/>
  <c r="B113"/>
  <c r="B111"/>
  <c r="B109"/>
  <c r="B107"/>
  <c r="B104"/>
  <c r="B103"/>
  <c r="H102"/>
  <c r="B100"/>
  <c r="H100" s="1"/>
  <c r="B98"/>
  <c r="H98" s="1"/>
  <c r="B97"/>
  <c r="H97" s="1"/>
  <c r="B96"/>
  <c r="H96" s="1"/>
  <c r="B94"/>
  <c r="H94" s="1"/>
  <c r="B93"/>
  <c r="H93" s="1"/>
  <c r="B92"/>
  <c r="H92" s="1"/>
  <c r="B91"/>
  <c r="H91" s="1"/>
  <c r="B89"/>
  <c r="H89" s="1"/>
  <c r="B88"/>
  <c r="H88" s="1"/>
  <c r="B87"/>
  <c r="B86"/>
  <c r="H86" s="1"/>
  <c r="B85"/>
  <c r="H85" s="1"/>
  <c r="B84"/>
  <c r="H84" s="1"/>
  <c r="B82"/>
  <c r="H82" s="1"/>
  <c r="B81"/>
  <c r="B78"/>
  <c r="H78" s="1"/>
  <c r="B76"/>
  <c r="H76" s="1"/>
  <c r="B75"/>
  <c r="H75" s="1"/>
  <c r="B73"/>
  <c r="H73" s="1"/>
  <c r="B72"/>
  <c r="H72" s="1"/>
  <c r="B67"/>
  <c r="H67" s="1"/>
  <c r="B66"/>
  <c r="B65"/>
  <c r="H65" s="1"/>
  <c r="B64"/>
  <c r="H64" s="1"/>
  <c r="B63"/>
  <c r="H63" s="1"/>
  <c r="B62"/>
  <c r="H62" s="1"/>
  <c r="B61"/>
  <c r="H61" s="1"/>
  <c r="B57"/>
  <c r="B56"/>
  <c r="B47" s="1"/>
  <c r="B55"/>
  <c r="B54"/>
  <c r="B53"/>
  <c r="B45"/>
  <c r="B44"/>
  <c r="B43"/>
  <c r="B41"/>
  <c r="B39"/>
  <c r="B37"/>
  <c r="B36"/>
  <c r="H36" s="1"/>
  <c r="B34"/>
  <c r="H34" s="1"/>
  <c r="B33"/>
  <c r="B32"/>
  <c r="H32" s="1"/>
  <c r="B30"/>
  <c r="H30" s="1"/>
  <c r="B29"/>
  <c r="B28"/>
  <c r="B27"/>
  <c r="B26"/>
  <c r="B23"/>
  <c r="H23" s="1"/>
  <c r="B22"/>
  <c r="B21"/>
  <c r="H19"/>
  <c r="B16"/>
  <c r="I35" l="1"/>
  <c r="G13"/>
  <c r="J79"/>
  <c r="B79"/>
  <c r="H79" s="1"/>
  <c r="B105"/>
  <c r="F13"/>
  <c r="E13" s="1"/>
  <c r="H29"/>
  <c r="E31"/>
  <c r="I18"/>
  <c r="E18"/>
  <c r="H39"/>
  <c r="H27"/>
  <c r="H37"/>
  <c r="J15"/>
  <c r="D110"/>
  <c r="D112" s="1"/>
  <c r="D125" s="1"/>
  <c r="B125" s="1"/>
  <c r="J20"/>
  <c r="H50"/>
  <c r="E48"/>
  <c r="E47" s="1"/>
  <c r="H26"/>
  <c r="H22"/>
  <c r="I48"/>
  <c r="I47"/>
  <c r="I25"/>
  <c r="E35"/>
  <c r="H45"/>
  <c r="J47"/>
  <c r="H17"/>
  <c r="H43"/>
  <c r="B35"/>
  <c r="I20"/>
  <c r="J25"/>
  <c r="E110"/>
  <c r="E15"/>
  <c r="I31"/>
  <c r="I15"/>
  <c r="J48"/>
  <c r="C110"/>
  <c r="B90"/>
  <c r="H90" s="1"/>
  <c r="B99"/>
  <c r="H99" s="1"/>
  <c r="B101"/>
  <c r="H101" s="1"/>
  <c r="B60"/>
  <c r="B95"/>
  <c r="H95" s="1"/>
  <c r="B83"/>
  <c r="H83" s="1"/>
  <c r="B74"/>
  <c r="H74" s="1"/>
  <c r="B71"/>
  <c r="H71" s="1"/>
  <c r="D13"/>
  <c r="B15"/>
  <c r="C13"/>
  <c r="B18"/>
  <c r="H18" s="1"/>
  <c r="B31"/>
  <c r="B25"/>
  <c r="I110" l="1"/>
  <c r="J110"/>
  <c r="H31"/>
  <c r="H20"/>
  <c r="H15"/>
  <c r="H47"/>
  <c r="H35"/>
  <c r="H25"/>
  <c r="B110"/>
  <c r="H110" s="1"/>
  <c r="H60"/>
  <c r="H48"/>
  <c r="I13"/>
  <c r="J13"/>
  <c r="B13"/>
  <c r="B58"/>
  <c r="I58" l="1"/>
  <c r="F112"/>
  <c r="F125" s="1"/>
  <c r="J58"/>
  <c r="G112"/>
  <c r="G125" s="1"/>
  <c r="B112"/>
  <c r="H13"/>
  <c r="E58"/>
  <c r="H58" s="1"/>
  <c r="E125" l="1"/>
  <c r="E112"/>
</calcChain>
</file>

<file path=xl/sharedStrings.xml><?xml version="1.0" encoding="utf-8"?>
<sst xmlns="http://schemas.openxmlformats.org/spreadsheetml/2006/main" count="119" uniqueCount="113">
  <si>
    <t>ОЦЕНКА ОЖИДАЕМОГО ИСПОЛНЕНИЯ</t>
  </si>
  <si>
    <t>ПО КЛАССИФИКАЦИИ ДОХОДОВ И РАСХОДОВ БЮДЖЕТА</t>
  </si>
  <si>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</si>
  <si>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</si>
  <si>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</si>
  <si>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</si>
  <si>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</si>
  <si>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</si>
  <si>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</si>
  <si>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</si>
  <si>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</si>
  <si>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</si>
  <si>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</si>
  <si>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</si>
  <si>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</si>
  <si>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</si>
  <si>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</si>
  <si>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</si>
  <si>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</si>
  <si>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</si>
  <si>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</si>
  <si>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</si>
  <si>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</si>
  <si>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</si>
  <si>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</si>
  <si>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</si>
  <si>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</si>
  <si>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</si>
  <si>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</si>
  <si>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</si>
  <si>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</si>
  <si>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</si>
  <si>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</si>
  <si>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</si>
  <si>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</si>
  <si>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</si>
  <si>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</si>
  <si>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</si>
  <si>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</si>
  <si>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</si>
  <si>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</si>
  <si>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</si>
  <si>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</si>
  <si>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</si>
  <si>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</si>
  <si>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</si>
  <si>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</si>
  <si>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</si>
  <si>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</si>
  <si>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</si>
  <si>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</si>
  <si>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</si>
  <si>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</si>
  <si>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</si>
  <si>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</si>
  <si>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</si>
  <si>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</si>
  <si>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</si>
  <si>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</si>
  <si>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</si>
  <si>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</si>
  <si>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</si>
  <si>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</si>
  <si>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</si>
  <si>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</si>
  <si>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</si>
  <si>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</si>
  <si>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</si>
  <si>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</si>
  <si>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</si>
  <si>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</si>
  <si>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</si>
  <si>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</si>
  <si>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</si>
  <si>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</si>
  <si>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</si>
  <si>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</si>
  <si>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</si>
  <si>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</si>
  <si>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</si>
  <si>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</si>
  <si>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</si>
  <si>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</si>
  <si>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</si>
  <si>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</si>
  <si>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</si>
  <si>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</si>
  <si>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</si>
  <si>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</si>
  <si>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</si>
  <si>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</si>
  <si>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</si>
  <si>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</si>
  <si>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</si>
  <si>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</si>
  <si>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</si>
  <si>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</si>
  <si>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</si>
  <si>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</si>
  <si>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</si>
  <si>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</si>
  <si>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внутри страны в валюте Российской Федерации</t>
  </si>
  <si>
    <t>Изменение остатков средств</t>
  </si>
  <si>
    <t>Бюджет муниципального района</t>
  </si>
  <si>
    <t>бюджеты поселений</t>
  </si>
  <si>
    <t>Другие вопросы в области здравоохранения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</si>
  <si>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</si>
  <si>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</si>
  <si>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Связь и информатика</t>
  </si>
  <si>
    <t>Жилищное хозяйство</t>
  </si>
  <si>
    <t>Налог, взимаемый в связи с применением упрощенной системы налогообложения</t>
  </si>
  <si>
    <t>КОНСОЛИДИРОВАННОГО БЮДЖЕТА ТЕС-ХЕМСКОГО КОЖУУНА РЕСПУБЛИКИ ТЫВА ЗА 2022 ГОД</t>
  </si>
  <si>
    <t>Ожидаемое исполнение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</si>
</sst>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125"/>
  <sheetViews>
    <sheetView tabSelected="1" view="pageBreakPreview" zoomScale="85" zoomScaleNormal="90" zoomScaleSheetLayoutView="85" workbookViewId="0">
      <pane xSplit="1" ySplit="12" topLeftCell="B120" activePane="bottomRight" state="frozen"/>
      <selection pane="topRight" activeCell="B1" sqref="B1"/>
      <selection pane="bottomLeft" activeCell="A9" sqref="A9"/>
      <selection pane="bottomRight" activeCell="A122" sqref="A122:XFD124"/>
    </sheetView>
  </sheetViews>
  <sheetFormatPr defaultColWidth="9.140625" defaultRowHeight="15.75"/>
  <cols>
    <col min="1" max="1" width="45.85546875" style="2" customWidth="1"/>
    <col min="2" max="2" width="17.7109375" style="1" customWidth="1"/>
    <col min="3" max="3" width="20.28515625" style="1" customWidth="1"/>
    <col min="4" max="4" width="20.7109375" style="1" customWidth="1"/>
    <col min="5" max="5" width="16.85546875" style="1" customWidth="1"/>
    <col min="6" max="6" width="20.5703125" style="1" customWidth="1"/>
    <col min="7" max="7" width="20.28515625" style="1" customWidth="1"/>
    <col min="8" max="8" width="18.7109375" style="3" customWidth="1"/>
    <col min="9" max="10" width="20.7109375" style="3" customWidth="1"/>
    <col min="11" max="16384" width="9.140625" style="1"/>
  </cols>
  <sheetData>
    <row r="5" spans="1:10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>
      <c r="A6" s="18" t="s">
        <v>111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6.5" thickBot="1">
      <c r="J8" s="4" t="s">
        <v>2</v>
      </c>
    </row>
    <row r="9" spans="1:10" ht="16.5" thickBot="1">
      <c r="A9" s="20" t="s">
        <v>3</v>
      </c>
      <c r="B9" s="22" t="s">
        <v>4</v>
      </c>
      <c r="C9" s="23"/>
      <c r="D9" s="23"/>
      <c r="E9" s="23" t="s">
        <v>112</v>
      </c>
      <c r="F9" s="23"/>
      <c r="G9" s="23"/>
      <c r="H9" s="23" t="s">
        <v>5</v>
      </c>
      <c r="I9" s="23"/>
      <c r="J9" s="24"/>
    </row>
    <row r="10" spans="1:10" s="7" customFormat="1" ht="53.25" customHeight="1" thickBot="1">
      <c r="A10" s="21"/>
      <c r="B10" s="5" t="s">
        <v>6</v>
      </c>
      <c r="C10" s="6" t="s">
        <v>103</v>
      </c>
      <c r="D10" s="6" t="s">
        <v>104</v>
      </c>
      <c r="E10" s="6" t="s">
        <v>6</v>
      </c>
      <c r="F10" s="6" t="s">
        <v>103</v>
      </c>
      <c r="G10" s="6" t="s">
        <v>104</v>
      </c>
      <c r="H10" s="6" t="s">
        <v>6</v>
      </c>
      <c r="I10" s="6" t="s">
        <v>103</v>
      </c>
      <c r="J10" s="6" t="s">
        <v>104</v>
      </c>
    </row>
    <row r="11" spans="1:10" s="10" customFormat="1" ht="13.5" thickBot="1">
      <c r="A11" s="8">
        <v>1</v>
      </c>
      <c r="B11" s="9">
        <v>2</v>
      </c>
      <c r="C11" s="8">
        <v>3</v>
      </c>
      <c r="D11" s="9">
        <v>4</v>
      </c>
      <c r="E11" s="8">
        <v>5</v>
      </c>
      <c r="F11" s="9">
        <v>6</v>
      </c>
      <c r="G11" s="8">
        <v>7</v>
      </c>
      <c r="H11" s="9">
        <v>8</v>
      </c>
      <c r="I11" s="8">
        <v>9</v>
      </c>
      <c r="J11" s="9">
        <v>10</v>
      </c>
    </row>
    <row r="12" spans="1:10" s="7" customFormat="1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3" customFormat="1" ht="31.5">
      <c r="A13" s="16" t="s">
        <v>7</v>
      </c>
      <c r="B13" s="12">
        <f>C13+D13</f>
        <v>64150</v>
      </c>
      <c r="C13" s="12">
        <f>C15+C18+C20+C25+C30+C31+C35+C37+C39+C41+C43+C45</f>
        <v>60475</v>
      </c>
      <c r="D13" s="12">
        <f>D15+D18+D20+D25+D30+D31+D35+D37+D39+D41+D43+D45</f>
        <v>3675</v>
      </c>
      <c r="E13" s="12">
        <f>F13+G13</f>
        <v>66528</v>
      </c>
      <c r="F13" s="12">
        <f>F15+F18+F20+F25+F30+F31+F35+F37+F39+F41+F43+F45</f>
        <v>62845</v>
      </c>
      <c r="G13" s="12">
        <f>G15+G18+G20+G25+G30+G31+G35+G37+G39+G41+G43+G45</f>
        <v>3683</v>
      </c>
      <c r="H13" s="12">
        <f>E13/B13%</f>
        <v>103.70693686671864</v>
      </c>
      <c r="I13" s="12">
        <f>F13/C13%</f>
        <v>103.91897478296816</v>
      </c>
      <c r="J13" s="12">
        <f>G13/D13%</f>
        <v>100.21768707482993</v>
      </c>
    </row>
    <row r="14" spans="1:10" s="13" customFormat="1">
      <c r="A14" s="16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13" customFormat="1">
      <c r="A15" s="16" t="s">
        <v>8</v>
      </c>
      <c r="B15" s="12">
        <f t="shared" ref="B15:B67" si="0">C15+D15</f>
        <v>40678</v>
      </c>
      <c r="C15" s="12">
        <f>C16+C17</f>
        <v>39051</v>
      </c>
      <c r="D15" s="12">
        <f>D16+D17</f>
        <v>1627</v>
      </c>
      <c r="E15" s="12">
        <f t="shared" ref="E15" si="1">F15+G15</f>
        <v>41701</v>
      </c>
      <c r="F15" s="12">
        <f>F16+F17</f>
        <v>40051</v>
      </c>
      <c r="G15" s="12">
        <f>G16+G17</f>
        <v>1650</v>
      </c>
      <c r="H15" s="12">
        <f t="shared" ref="H15:H79" si="2">E15/B15%</f>
        <v>102.51487290427259</v>
      </c>
      <c r="I15" s="12">
        <f t="shared" ref="I15:I79" si="3">F15/C15%</f>
        <v>102.56075388594402</v>
      </c>
      <c r="J15" s="12">
        <f t="shared" ref="J15:J79" si="4">G15/D15%</f>
        <v>101.41364474492931</v>
      </c>
    </row>
    <row r="16" spans="1:10">
      <c r="A16" s="17" t="s">
        <v>9</v>
      </c>
      <c r="B16" s="14">
        <f t="shared" si="0"/>
        <v>0</v>
      </c>
      <c r="C16" s="14"/>
      <c r="D16" s="14"/>
      <c r="E16" s="14"/>
      <c r="F16" s="14"/>
      <c r="G16" s="14"/>
      <c r="H16" s="14"/>
      <c r="I16" s="14"/>
      <c r="J16" s="14"/>
    </row>
    <row r="17" spans="1:10">
      <c r="A17" s="17" t="s">
        <v>10</v>
      </c>
      <c r="B17" s="14">
        <f t="shared" si="0"/>
        <v>40678</v>
      </c>
      <c r="C17" s="14">
        <v>39051</v>
      </c>
      <c r="D17" s="14">
        <v>1627</v>
      </c>
      <c r="E17" s="14">
        <f t="shared" ref="E17" si="5">F17+G17</f>
        <v>41701</v>
      </c>
      <c r="F17" s="14">
        <v>40051</v>
      </c>
      <c r="G17" s="14">
        <v>1650</v>
      </c>
      <c r="H17" s="14">
        <f t="shared" si="2"/>
        <v>102.51487290427259</v>
      </c>
      <c r="I17" s="14">
        <f t="shared" si="3"/>
        <v>102.56075388594402</v>
      </c>
      <c r="J17" s="14">
        <f t="shared" si="4"/>
        <v>101.41364474492931</v>
      </c>
    </row>
    <row r="18" spans="1:10" s="13" customFormat="1" ht="63">
      <c r="A18" s="16" t="s">
        <v>11</v>
      </c>
      <c r="B18" s="12">
        <f t="shared" si="0"/>
        <v>6790</v>
      </c>
      <c r="C18" s="12">
        <v>6790</v>
      </c>
      <c r="D18" s="12">
        <f>D19</f>
        <v>0</v>
      </c>
      <c r="E18" s="12">
        <f t="shared" ref="E18" si="6">F18+G18</f>
        <v>6790</v>
      </c>
      <c r="F18" s="12">
        <f>F19</f>
        <v>6790</v>
      </c>
      <c r="G18" s="12">
        <f>G19</f>
        <v>0</v>
      </c>
      <c r="H18" s="12">
        <f t="shared" si="2"/>
        <v>99.999999999999986</v>
      </c>
      <c r="I18" s="12">
        <f t="shared" si="3"/>
        <v>99.999999999999986</v>
      </c>
      <c r="J18" s="12"/>
    </row>
    <row r="19" spans="1:10" ht="47.25">
      <c r="A19" s="17" t="s">
        <v>12</v>
      </c>
      <c r="B19" s="14">
        <f t="shared" si="0"/>
        <v>6790</v>
      </c>
      <c r="C19" s="14">
        <v>6790</v>
      </c>
      <c r="D19" s="14"/>
      <c r="E19" s="14">
        <v>6548</v>
      </c>
      <c r="F19" s="14">
        <v>6790</v>
      </c>
      <c r="G19" s="14">
        <v>0</v>
      </c>
      <c r="H19" s="14">
        <f t="shared" si="2"/>
        <v>96.435935198821795</v>
      </c>
      <c r="I19" s="14">
        <f t="shared" si="3"/>
        <v>99.999999999999986</v>
      </c>
      <c r="J19" s="14"/>
    </row>
    <row r="20" spans="1:10" s="13" customFormat="1">
      <c r="A20" s="16" t="s">
        <v>13</v>
      </c>
      <c r="B20" s="12">
        <f>C20+D20</f>
        <v>7962</v>
      </c>
      <c r="C20" s="12">
        <f>C21+C22+C23+C24</f>
        <v>7914</v>
      </c>
      <c r="D20" s="12">
        <f>D21+D22+D23</f>
        <v>48</v>
      </c>
      <c r="E20" s="12">
        <f>SUM(F20:G20)</f>
        <v>9110</v>
      </c>
      <c r="F20" s="12">
        <f>SUM(F21:F24)</f>
        <v>9032</v>
      </c>
      <c r="G20" s="12">
        <f>SUM(G21:G24)</f>
        <v>78</v>
      </c>
      <c r="H20" s="12">
        <f t="shared" si="2"/>
        <v>114.41848781713136</v>
      </c>
      <c r="I20" s="12">
        <f t="shared" si="3"/>
        <v>114.12686378569623</v>
      </c>
      <c r="J20" s="12">
        <f t="shared" si="4"/>
        <v>162.5</v>
      </c>
    </row>
    <row r="21" spans="1:10" ht="31.5">
      <c r="A21" s="17" t="s">
        <v>14</v>
      </c>
      <c r="B21" s="14">
        <f t="shared" si="0"/>
        <v>0</v>
      </c>
      <c r="C21" s="14">
        <v>0</v>
      </c>
      <c r="D21" s="14"/>
      <c r="E21" s="14">
        <f>F21+G21</f>
        <v>19</v>
      </c>
      <c r="F21" s="14">
        <v>19</v>
      </c>
      <c r="G21" s="14">
        <v>0</v>
      </c>
      <c r="H21" s="14"/>
      <c r="I21" s="14"/>
      <c r="J21" s="14"/>
    </row>
    <row r="22" spans="1:10">
      <c r="A22" s="17" t="s">
        <v>15</v>
      </c>
      <c r="B22" s="14">
        <f t="shared" si="0"/>
        <v>161</v>
      </c>
      <c r="C22" s="14">
        <v>113</v>
      </c>
      <c r="D22" s="14">
        <v>48</v>
      </c>
      <c r="E22" s="14">
        <f>F22+G22</f>
        <v>260</v>
      </c>
      <c r="F22" s="14">
        <v>182</v>
      </c>
      <c r="G22" s="14">
        <v>78</v>
      </c>
      <c r="H22" s="14">
        <f t="shared" si="2"/>
        <v>161.49068322981364</v>
      </c>
      <c r="I22" s="14">
        <f t="shared" si="3"/>
        <v>161.06194690265488</v>
      </c>
      <c r="J22" s="14">
        <f t="shared" si="4"/>
        <v>162.5</v>
      </c>
    </row>
    <row r="23" spans="1:10" ht="31.5">
      <c r="A23" s="17" t="s">
        <v>16</v>
      </c>
      <c r="B23" s="14">
        <f t="shared" si="0"/>
        <v>300</v>
      </c>
      <c r="C23" s="14">
        <v>300</v>
      </c>
      <c r="D23" s="14"/>
      <c r="E23" s="14">
        <f t="shared" ref="E23:E24" si="7">F23+G23</f>
        <v>578</v>
      </c>
      <c r="F23" s="14">
        <v>578</v>
      </c>
      <c r="G23" s="14">
        <v>0</v>
      </c>
      <c r="H23" s="14">
        <f t="shared" si="2"/>
        <v>192.66666666666666</v>
      </c>
      <c r="I23" s="14">
        <f t="shared" si="3"/>
        <v>192.66666666666666</v>
      </c>
      <c r="J23" s="14"/>
    </row>
    <row r="24" spans="1:10" ht="31.5">
      <c r="A24" s="17" t="s">
        <v>110</v>
      </c>
      <c r="B24" s="14">
        <f t="shared" si="0"/>
        <v>7501</v>
      </c>
      <c r="C24" s="14">
        <v>7501</v>
      </c>
      <c r="D24" s="14"/>
      <c r="E24" s="14">
        <f t="shared" si="7"/>
        <v>8253</v>
      </c>
      <c r="F24" s="14">
        <v>8253</v>
      </c>
      <c r="G24" s="14">
        <v>0</v>
      </c>
      <c r="H24" s="14">
        <f t="shared" ref="H24" si="8">E24/B24%</f>
        <v>110.02532995600586</v>
      </c>
      <c r="I24" s="14">
        <f t="shared" ref="I24" si="9">F24/C24%</f>
        <v>110.02532995600586</v>
      </c>
      <c r="J24" s="14"/>
    </row>
    <row r="25" spans="1:10" s="13" customFormat="1">
      <c r="A25" s="16" t="s">
        <v>17</v>
      </c>
      <c r="B25" s="12">
        <f t="shared" si="0"/>
        <v>3580</v>
      </c>
      <c r="C25" s="12">
        <f>C26+C27+C28+C29</f>
        <v>1800</v>
      </c>
      <c r="D25" s="12">
        <f>D26+D27+D28+D29</f>
        <v>1780</v>
      </c>
      <c r="E25" s="12">
        <f>F25+G25</f>
        <v>3630</v>
      </c>
      <c r="F25" s="12">
        <f>F26+F27+F28+F29</f>
        <v>1900</v>
      </c>
      <c r="G25" s="12">
        <f>G26+G27+G28+G29</f>
        <v>1730</v>
      </c>
      <c r="H25" s="12">
        <f t="shared" si="2"/>
        <v>101.39664804469274</v>
      </c>
      <c r="I25" s="12">
        <f t="shared" si="3"/>
        <v>105.55555555555556</v>
      </c>
      <c r="J25" s="12">
        <f t="shared" si="4"/>
        <v>97.191011235955045</v>
      </c>
    </row>
    <row r="26" spans="1:10">
      <c r="A26" s="17" t="s">
        <v>18</v>
      </c>
      <c r="B26" s="14">
        <f t="shared" si="0"/>
        <v>150</v>
      </c>
      <c r="C26" s="14"/>
      <c r="D26" s="14">
        <v>150</v>
      </c>
      <c r="E26" s="14">
        <f t="shared" ref="E26:E30" si="10">F26+G26</f>
        <v>100</v>
      </c>
      <c r="F26" s="14"/>
      <c r="G26" s="14">
        <v>100</v>
      </c>
      <c r="H26" s="14">
        <f t="shared" si="2"/>
        <v>66.666666666666671</v>
      </c>
      <c r="I26" s="14"/>
      <c r="J26" s="14">
        <f t="shared" si="4"/>
        <v>66.666666666666671</v>
      </c>
    </row>
    <row r="27" spans="1:10">
      <c r="A27" s="17" t="s">
        <v>19</v>
      </c>
      <c r="B27" s="14">
        <f t="shared" si="0"/>
        <v>1800</v>
      </c>
      <c r="C27" s="14">
        <v>1800</v>
      </c>
      <c r="D27" s="14"/>
      <c r="E27" s="14">
        <f t="shared" si="10"/>
        <v>1900</v>
      </c>
      <c r="F27" s="14">
        <v>1900</v>
      </c>
      <c r="G27" s="14"/>
      <c r="H27" s="14">
        <f t="shared" si="2"/>
        <v>105.55555555555556</v>
      </c>
      <c r="I27" s="14">
        <f t="shared" si="3"/>
        <v>105.55555555555556</v>
      </c>
      <c r="J27" s="14"/>
    </row>
    <row r="28" spans="1:10">
      <c r="A28" s="17" t="s">
        <v>20</v>
      </c>
      <c r="B28" s="14">
        <f t="shared" si="0"/>
        <v>0</v>
      </c>
      <c r="C28" s="14"/>
      <c r="D28" s="14"/>
      <c r="E28" s="14">
        <f t="shared" si="10"/>
        <v>0</v>
      </c>
      <c r="F28" s="14"/>
      <c r="G28" s="14"/>
      <c r="H28" s="14"/>
      <c r="I28" s="14"/>
      <c r="J28" s="14"/>
    </row>
    <row r="29" spans="1:10">
      <c r="A29" s="17" t="s">
        <v>21</v>
      </c>
      <c r="B29" s="14">
        <f t="shared" si="0"/>
        <v>1630</v>
      </c>
      <c r="C29" s="14"/>
      <c r="D29" s="14">
        <v>1630</v>
      </c>
      <c r="E29" s="14">
        <f>G29</f>
        <v>1630</v>
      </c>
      <c r="F29" s="14"/>
      <c r="G29" s="14">
        <v>1630</v>
      </c>
      <c r="H29" s="14">
        <f t="shared" si="2"/>
        <v>100</v>
      </c>
      <c r="I29" s="14"/>
      <c r="J29" s="14">
        <f t="shared" si="4"/>
        <v>100</v>
      </c>
    </row>
    <row r="30" spans="1:10" s="13" customFormat="1">
      <c r="A30" s="16" t="s">
        <v>22</v>
      </c>
      <c r="B30" s="12">
        <f t="shared" si="0"/>
        <v>1330</v>
      </c>
      <c r="C30" s="12">
        <v>1330</v>
      </c>
      <c r="D30" s="12"/>
      <c r="E30" s="12">
        <f t="shared" si="10"/>
        <v>1295</v>
      </c>
      <c r="F30" s="12">
        <v>1295</v>
      </c>
      <c r="G30" s="12"/>
      <c r="H30" s="12">
        <f t="shared" si="2"/>
        <v>97.368421052631575</v>
      </c>
      <c r="I30" s="12">
        <f t="shared" si="3"/>
        <v>97.368421052631575</v>
      </c>
      <c r="J30" s="12"/>
    </row>
    <row r="31" spans="1:10" s="13" customFormat="1" ht="78.75">
      <c r="A31" s="16" t="s">
        <v>23</v>
      </c>
      <c r="B31" s="12">
        <f t="shared" si="0"/>
        <v>1560</v>
      </c>
      <c r="C31" s="12">
        <f>C32+C33+C34</f>
        <v>1560</v>
      </c>
      <c r="D31" s="12">
        <f>D32+D33+D34</f>
        <v>0</v>
      </c>
      <c r="E31" s="12">
        <f t="shared" ref="E31" si="11">F31+G31</f>
        <v>1610</v>
      </c>
      <c r="F31" s="12">
        <f>F32+F33+F34</f>
        <v>1610</v>
      </c>
      <c r="G31" s="12">
        <f>G32+G33+G34</f>
        <v>0</v>
      </c>
      <c r="H31" s="12">
        <f t="shared" si="2"/>
        <v>103.2051282051282</v>
      </c>
      <c r="I31" s="12">
        <f t="shared" si="3"/>
        <v>103.2051282051282</v>
      </c>
      <c r="J31" s="12"/>
    </row>
    <row r="32" spans="1:10" ht="125.45" customHeight="1">
      <c r="A32" s="17" t="s">
        <v>24</v>
      </c>
      <c r="B32" s="14">
        <f t="shared" si="0"/>
        <v>1400</v>
      </c>
      <c r="C32" s="14">
        <v>1400</v>
      </c>
      <c r="D32" s="14"/>
      <c r="E32" s="14">
        <f>F32+G32</f>
        <v>1450</v>
      </c>
      <c r="F32" s="14">
        <v>1450</v>
      </c>
      <c r="G32" s="14">
        <v>0</v>
      </c>
      <c r="H32" s="14">
        <f t="shared" si="2"/>
        <v>103.57142857142857</v>
      </c>
      <c r="I32" s="14">
        <f t="shared" si="3"/>
        <v>103.57142857142857</v>
      </c>
      <c r="J32" s="14"/>
    </row>
    <row r="33" spans="1:10" ht="31.5">
      <c r="A33" s="17" t="s">
        <v>25</v>
      </c>
      <c r="B33" s="14">
        <f t="shared" si="0"/>
        <v>0</v>
      </c>
      <c r="C33" s="14"/>
      <c r="D33" s="14"/>
      <c r="E33" s="14"/>
      <c r="F33" s="14"/>
      <c r="G33" s="14"/>
      <c r="H33" s="14"/>
      <c r="I33" s="14"/>
      <c r="J33" s="14"/>
    </row>
    <row r="34" spans="1:10" ht="114" customHeight="1">
      <c r="A34" s="17" t="s">
        <v>26</v>
      </c>
      <c r="B34" s="14">
        <f t="shared" si="0"/>
        <v>160</v>
      </c>
      <c r="C34" s="14">
        <v>160</v>
      </c>
      <c r="D34" s="14"/>
      <c r="E34" s="14">
        <f>F34+G34</f>
        <v>160</v>
      </c>
      <c r="F34" s="14">
        <v>160</v>
      </c>
      <c r="G34" s="14">
        <v>0</v>
      </c>
      <c r="H34" s="14">
        <f t="shared" si="2"/>
        <v>100</v>
      </c>
      <c r="I34" s="14">
        <f t="shared" si="3"/>
        <v>100</v>
      </c>
      <c r="J34" s="14"/>
    </row>
    <row r="35" spans="1:10" s="13" customFormat="1" ht="31.5">
      <c r="A35" s="16" t="s">
        <v>27</v>
      </c>
      <c r="B35" s="12">
        <f t="shared" si="0"/>
        <v>330</v>
      </c>
      <c r="C35" s="12">
        <f>C36</f>
        <v>330</v>
      </c>
      <c r="D35" s="12">
        <f>D36</f>
        <v>0</v>
      </c>
      <c r="E35" s="12">
        <f t="shared" ref="E35" si="12">F35+G35</f>
        <v>317</v>
      </c>
      <c r="F35" s="12">
        <f>F36</f>
        <v>317</v>
      </c>
      <c r="G35" s="12">
        <f>G36</f>
        <v>0</v>
      </c>
      <c r="H35" s="12">
        <f t="shared" si="2"/>
        <v>96.060606060606062</v>
      </c>
      <c r="I35" s="12">
        <f t="shared" si="3"/>
        <v>96.060606060606062</v>
      </c>
      <c r="J35" s="12"/>
    </row>
    <row r="36" spans="1:10" ht="31.5">
      <c r="A36" s="17" t="s">
        <v>28</v>
      </c>
      <c r="B36" s="14">
        <f t="shared" si="0"/>
        <v>330</v>
      </c>
      <c r="C36" s="14">
        <v>330</v>
      </c>
      <c r="D36" s="14"/>
      <c r="E36" s="14">
        <f>F36</f>
        <v>317</v>
      </c>
      <c r="F36" s="14">
        <v>317</v>
      </c>
      <c r="G36" s="14">
        <v>0</v>
      </c>
      <c r="H36" s="12">
        <f t="shared" si="2"/>
        <v>96.060606060606062</v>
      </c>
      <c r="I36" s="12">
        <f t="shared" si="3"/>
        <v>96.060606060606062</v>
      </c>
      <c r="J36" s="12"/>
    </row>
    <row r="37" spans="1:10" s="13" customFormat="1" ht="47.25">
      <c r="A37" s="16" t="s">
        <v>29</v>
      </c>
      <c r="B37" s="12">
        <f t="shared" si="0"/>
        <v>1413</v>
      </c>
      <c r="C37" s="12">
        <v>1408</v>
      </c>
      <c r="D37" s="12">
        <v>5</v>
      </c>
      <c r="E37" s="12">
        <f t="shared" ref="E37" si="13">F37+G37</f>
        <v>1560</v>
      </c>
      <c r="F37" s="12">
        <v>1550</v>
      </c>
      <c r="G37" s="12">
        <v>10</v>
      </c>
      <c r="H37" s="12">
        <f t="shared" si="2"/>
        <v>110.40339702760085</v>
      </c>
      <c r="I37" s="12">
        <f t="shared" si="3"/>
        <v>110.08522727272727</v>
      </c>
      <c r="J37" s="12">
        <f t="shared" si="4"/>
        <v>200</v>
      </c>
    </row>
    <row r="38" spans="1:10" s="13" customFormat="1" hidden="1">
      <c r="A38" s="16"/>
      <c r="B38" s="12"/>
      <c r="C38" s="12"/>
      <c r="D38" s="12"/>
      <c r="E38" s="14"/>
      <c r="F38" s="12"/>
      <c r="G38" s="12"/>
      <c r="H38" s="12"/>
      <c r="I38" s="12"/>
      <c r="J38" s="12"/>
    </row>
    <row r="39" spans="1:10" s="13" customFormat="1" ht="47.25">
      <c r="A39" s="16" t="s">
        <v>30</v>
      </c>
      <c r="B39" s="12">
        <f t="shared" si="0"/>
        <v>200</v>
      </c>
      <c r="C39" s="12">
        <v>200</v>
      </c>
      <c r="D39" s="12"/>
      <c r="E39" s="12">
        <f t="shared" ref="E39" si="14">F39+G39</f>
        <v>200</v>
      </c>
      <c r="F39" s="12">
        <v>200</v>
      </c>
      <c r="G39" s="12">
        <v>0</v>
      </c>
      <c r="H39" s="12">
        <f t="shared" si="2"/>
        <v>100</v>
      </c>
      <c r="I39" s="12">
        <f t="shared" si="3"/>
        <v>100</v>
      </c>
      <c r="J39" s="12"/>
    </row>
    <row r="40" spans="1:10" s="13" customFormat="1" hidden="1">
      <c r="A40" s="16"/>
      <c r="B40" s="12"/>
      <c r="C40" s="12"/>
      <c r="D40" s="12"/>
      <c r="E40" s="14"/>
      <c r="F40" s="12"/>
      <c r="G40" s="12"/>
      <c r="H40" s="12"/>
      <c r="I40" s="12"/>
      <c r="J40" s="12"/>
    </row>
    <row r="41" spans="1:10" s="13" customFormat="1" ht="31.5">
      <c r="A41" s="16" t="s">
        <v>31</v>
      </c>
      <c r="B41" s="12">
        <f t="shared" si="0"/>
        <v>0</v>
      </c>
      <c r="C41" s="12"/>
      <c r="D41" s="12"/>
      <c r="E41" s="14"/>
      <c r="F41" s="12"/>
      <c r="G41" s="12"/>
      <c r="H41" s="12"/>
      <c r="I41" s="12"/>
      <c r="J41" s="12"/>
    </row>
    <row r="42" spans="1:10">
      <c r="A42" s="17"/>
      <c r="B42" s="12"/>
      <c r="C42" s="14"/>
      <c r="D42" s="14"/>
      <c r="E42" s="14"/>
      <c r="F42" s="14"/>
      <c r="G42" s="14"/>
      <c r="H42" s="12"/>
      <c r="I42" s="12"/>
      <c r="J42" s="12"/>
    </row>
    <row r="43" spans="1:10" s="13" customFormat="1" ht="31.5">
      <c r="A43" s="16" t="s">
        <v>32</v>
      </c>
      <c r="B43" s="12">
        <f t="shared" si="0"/>
        <v>92</v>
      </c>
      <c r="C43" s="12">
        <v>92</v>
      </c>
      <c r="D43" s="12"/>
      <c r="E43" s="12">
        <f t="shared" ref="E43" si="15">F43+G43</f>
        <v>100</v>
      </c>
      <c r="F43" s="12">
        <v>100</v>
      </c>
      <c r="G43" s="12">
        <v>0</v>
      </c>
      <c r="H43" s="12">
        <f t="shared" si="2"/>
        <v>108.69565217391303</v>
      </c>
      <c r="I43" s="12">
        <f t="shared" si="3"/>
        <v>108.69565217391303</v>
      </c>
      <c r="J43" s="12"/>
    </row>
    <row r="44" spans="1:10">
      <c r="A44" s="17"/>
      <c r="B44" s="12">
        <f t="shared" si="0"/>
        <v>0</v>
      </c>
      <c r="C44" s="14"/>
      <c r="D44" s="14"/>
      <c r="E44" s="14"/>
      <c r="F44" s="14"/>
      <c r="G44" s="14"/>
      <c r="H44" s="12"/>
      <c r="I44" s="12"/>
      <c r="J44" s="12"/>
    </row>
    <row r="45" spans="1:10" s="13" customFormat="1">
      <c r="A45" s="16" t="s">
        <v>33</v>
      </c>
      <c r="B45" s="12">
        <f t="shared" si="0"/>
        <v>215</v>
      </c>
      <c r="C45" s="12"/>
      <c r="D45" s="12">
        <v>215</v>
      </c>
      <c r="E45" s="12">
        <f t="shared" ref="E45" si="16">F45+G45</f>
        <v>215</v>
      </c>
      <c r="F45" s="12"/>
      <c r="G45" s="12">
        <v>215</v>
      </c>
      <c r="H45" s="12">
        <f t="shared" si="2"/>
        <v>100</v>
      </c>
      <c r="I45" s="12"/>
      <c r="J45" s="12">
        <f t="shared" si="4"/>
        <v>100</v>
      </c>
    </row>
    <row r="46" spans="1:10">
      <c r="A46" s="17"/>
      <c r="B46" s="12"/>
      <c r="C46" s="14"/>
      <c r="D46" s="14"/>
      <c r="E46" s="14"/>
      <c r="F46" s="14"/>
      <c r="G46" s="14"/>
      <c r="H46" s="12"/>
      <c r="I46" s="12"/>
      <c r="J46" s="12"/>
    </row>
    <row r="47" spans="1:10" s="13" customFormat="1">
      <c r="A47" s="16" t="s">
        <v>34</v>
      </c>
      <c r="B47" s="12">
        <f>B48+B56+B53</f>
        <v>841944.19999999984</v>
      </c>
      <c r="C47" s="12">
        <f>C48+C56+C53</f>
        <v>818046</v>
      </c>
      <c r="D47" s="12">
        <f t="shared" ref="D47:G47" si="17">D48</f>
        <v>23898.2</v>
      </c>
      <c r="E47" s="12">
        <f>E48</f>
        <v>833602.79999999981</v>
      </c>
      <c r="F47" s="12">
        <f>F48+F56+F53</f>
        <v>810820.24999999988</v>
      </c>
      <c r="G47" s="12">
        <f t="shared" si="17"/>
        <v>23898.2</v>
      </c>
      <c r="H47" s="12">
        <f t="shared" si="2"/>
        <v>99.009269260361904</v>
      </c>
      <c r="I47" s="12">
        <f t="shared" si="3"/>
        <v>99.116706150998823</v>
      </c>
      <c r="J47" s="12">
        <f t="shared" si="4"/>
        <v>100</v>
      </c>
    </row>
    <row r="48" spans="1:10" s="13" customFormat="1" ht="63">
      <c r="A48" s="16" t="s">
        <v>35</v>
      </c>
      <c r="B48" s="12">
        <f t="shared" ref="B48:G48" si="18">B49+B50+B51+B52</f>
        <v>840778.79999999993</v>
      </c>
      <c r="C48" s="12">
        <f>C49+C50+C51+C52</f>
        <v>816880.60000000009</v>
      </c>
      <c r="D48" s="12">
        <f t="shared" si="18"/>
        <v>23898.2</v>
      </c>
      <c r="E48" s="12">
        <f t="shared" si="18"/>
        <v>833602.79999999981</v>
      </c>
      <c r="F48" s="12">
        <f>F49+F50+F51+F52</f>
        <v>809704.6</v>
      </c>
      <c r="G48" s="12">
        <f t="shared" si="18"/>
        <v>23898.2</v>
      </c>
      <c r="H48" s="12">
        <f t="shared" si="2"/>
        <v>99.146505596953673</v>
      </c>
      <c r="I48" s="12">
        <f t="shared" si="3"/>
        <v>99.121536244097356</v>
      </c>
      <c r="J48" s="12">
        <f t="shared" si="4"/>
        <v>100</v>
      </c>
    </row>
    <row r="49" spans="1:10" ht="31.5">
      <c r="A49" s="17" t="s">
        <v>36</v>
      </c>
      <c r="B49" s="14">
        <f>C49+D49</f>
        <v>209198</v>
      </c>
      <c r="C49" s="14">
        <f>128178.2+59008</f>
        <v>187186.2</v>
      </c>
      <c r="D49" s="14">
        <v>22011.8</v>
      </c>
      <c r="E49" s="14">
        <f>F49+G49</f>
        <v>209198</v>
      </c>
      <c r="F49" s="14">
        <f>128178.2+59008</f>
        <v>187186.2</v>
      </c>
      <c r="G49" s="14">
        <v>22011.8</v>
      </c>
      <c r="H49" s="14">
        <f t="shared" si="2"/>
        <v>100</v>
      </c>
      <c r="I49" s="14">
        <f t="shared" si="3"/>
        <v>100</v>
      </c>
      <c r="J49" s="14">
        <f t="shared" si="4"/>
        <v>100</v>
      </c>
    </row>
    <row r="50" spans="1:10" ht="47.25">
      <c r="A50" s="17" t="s">
        <v>37</v>
      </c>
      <c r="B50" s="14">
        <f t="shared" ref="B50:B51" si="19">C50+D50</f>
        <v>41119.1</v>
      </c>
      <c r="C50" s="14">
        <v>41119.1</v>
      </c>
      <c r="D50" s="14"/>
      <c r="E50" s="14">
        <f>F50</f>
        <v>38650.699999999997</v>
      </c>
      <c r="F50" s="14">
        <v>38650.699999999997</v>
      </c>
      <c r="G50" s="14"/>
      <c r="H50" s="14">
        <f t="shared" si="2"/>
        <v>93.99695032235627</v>
      </c>
      <c r="I50" s="14">
        <f t="shared" si="3"/>
        <v>93.99695032235627</v>
      </c>
      <c r="J50" s="14"/>
    </row>
    <row r="51" spans="1:10" ht="31.5">
      <c r="A51" s="17" t="s">
        <v>38</v>
      </c>
      <c r="B51" s="14">
        <f t="shared" si="19"/>
        <v>567245.5</v>
      </c>
      <c r="C51" s="14">
        <v>566233.80000000005</v>
      </c>
      <c r="D51" s="14">
        <v>1011.7</v>
      </c>
      <c r="E51" s="14">
        <f>F51+G51</f>
        <v>565040.39999999991</v>
      </c>
      <c r="F51" s="14">
        <v>564028.69999999995</v>
      </c>
      <c r="G51" s="14">
        <v>1011.7</v>
      </c>
      <c r="H51" s="14">
        <f t="shared" si="2"/>
        <v>99.611261790529838</v>
      </c>
      <c r="I51" s="14">
        <f t="shared" si="3"/>
        <v>99.610567225057892</v>
      </c>
      <c r="J51" s="14">
        <f t="shared" si="4"/>
        <v>100</v>
      </c>
    </row>
    <row r="52" spans="1:10">
      <c r="A52" s="17" t="s">
        <v>39</v>
      </c>
      <c r="B52" s="14">
        <f>C52+D52</f>
        <v>23216.2</v>
      </c>
      <c r="C52" s="14">
        <v>22341.5</v>
      </c>
      <c r="D52" s="14">
        <v>874.7</v>
      </c>
      <c r="E52" s="14">
        <f>F52+G52</f>
        <v>20713.7</v>
      </c>
      <c r="F52" s="14">
        <v>19839</v>
      </c>
      <c r="G52" s="14">
        <v>874.7</v>
      </c>
      <c r="H52" s="14">
        <f t="shared" si="2"/>
        <v>89.220888862087676</v>
      </c>
      <c r="I52" s="14">
        <f t="shared" si="3"/>
        <v>88.798872054248818</v>
      </c>
      <c r="J52" s="14">
        <f t="shared" si="4"/>
        <v>100</v>
      </c>
    </row>
    <row r="53" spans="1:10" s="13" customFormat="1" ht="47.25">
      <c r="A53" s="16" t="s">
        <v>40</v>
      </c>
      <c r="B53" s="12">
        <f t="shared" si="0"/>
        <v>1206.7</v>
      </c>
      <c r="C53" s="12">
        <v>1206.7</v>
      </c>
      <c r="D53" s="12"/>
      <c r="E53" s="12">
        <f t="shared" ref="E53:E56" si="20">F53+G53</f>
        <v>1206.7</v>
      </c>
      <c r="F53" s="12">
        <v>1206.7</v>
      </c>
      <c r="G53" s="12"/>
      <c r="H53" s="12">
        <f t="shared" si="2"/>
        <v>100</v>
      </c>
      <c r="I53" s="12">
        <f t="shared" si="3"/>
        <v>100</v>
      </c>
      <c r="J53" s="12"/>
    </row>
    <row r="54" spans="1:10" s="13" customFormat="1" ht="47.25">
      <c r="A54" s="16" t="s">
        <v>41</v>
      </c>
      <c r="B54" s="12">
        <f t="shared" si="0"/>
        <v>0</v>
      </c>
      <c r="C54" s="12"/>
      <c r="D54" s="12"/>
      <c r="E54" s="12">
        <f t="shared" si="20"/>
        <v>0</v>
      </c>
      <c r="F54" s="12"/>
      <c r="G54" s="12"/>
      <c r="H54" s="12"/>
      <c r="I54" s="12"/>
      <c r="J54" s="12"/>
    </row>
    <row r="55" spans="1:10" s="13" customFormat="1" ht="157.5">
      <c r="A55" s="16" t="s">
        <v>42</v>
      </c>
      <c r="B55" s="12">
        <f t="shared" si="0"/>
        <v>0</v>
      </c>
      <c r="C55" s="12"/>
      <c r="D55" s="12"/>
      <c r="E55" s="12">
        <f t="shared" si="20"/>
        <v>0</v>
      </c>
      <c r="F55" s="12"/>
      <c r="G55" s="12"/>
      <c r="H55" s="12"/>
      <c r="I55" s="12"/>
      <c r="J55" s="12"/>
    </row>
    <row r="56" spans="1:10" s="13" customFormat="1" ht="78.75">
      <c r="A56" s="16" t="s">
        <v>43</v>
      </c>
      <c r="B56" s="12">
        <f t="shared" si="0"/>
        <v>-41.3</v>
      </c>
      <c r="C56" s="12">
        <v>-41.3</v>
      </c>
      <c r="D56" s="12"/>
      <c r="E56" s="12">
        <f t="shared" si="20"/>
        <v>-91.05</v>
      </c>
      <c r="F56" s="12">
        <v>-91.05</v>
      </c>
      <c r="G56" s="12"/>
      <c r="H56" s="12"/>
      <c r="I56" s="12"/>
      <c r="J56" s="12"/>
    </row>
    <row r="57" spans="1:10">
      <c r="A57" s="17"/>
      <c r="B57" s="12">
        <f t="shared" si="0"/>
        <v>0</v>
      </c>
      <c r="C57" s="14"/>
      <c r="D57" s="14"/>
      <c r="E57" s="14"/>
      <c r="F57" s="14"/>
      <c r="G57" s="14"/>
      <c r="H57" s="12"/>
      <c r="I57" s="12"/>
      <c r="J57" s="12"/>
    </row>
    <row r="58" spans="1:10" s="13" customFormat="1">
      <c r="A58" s="16" t="s">
        <v>44</v>
      </c>
      <c r="B58" s="12">
        <f t="shared" si="0"/>
        <v>906094.2</v>
      </c>
      <c r="C58" s="12">
        <f>C55+C54++C47+C13</f>
        <v>878521</v>
      </c>
      <c r="D58" s="12">
        <f>D55+D54++D47+D13</f>
        <v>27573.200000000001</v>
      </c>
      <c r="E58" s="12">
        <f t="shared" ref="E58" si="21">F58+G58</f>
        <v>901246.44999999984</v>
      </c>
      <c r="F58" s="12">
        <f>F55+F54++F47+F13</f>
        <v>873665.24999999988</v>
      </c>
      <c r="G58" s="12">
        <f>G55+G54++G47+G13</f>
        <v>27581.200000000001</v>
      </c>
      <c r="H58" s="12">
        <f t="shared" si="2"/>
        <v>99.464983883574135</v>
      </c>
      <c r="I58" s="12">
        <f t="shared" si="3"/>
        <v>99.447281282974444</v>
      </c>
      <c r="J58" s="12">
        <f t="shared" si="4"/>
        <v>100.02901367995008</v>
      </c>
    </row>
    <row r="59" spans="1:10" s="13" customFormat="1">
      <c r="A59" s="16"/>
      <c r="B59" s="12"/>
      <c r="C59" s="14"/>
      <c r="D59" s="14"/>
      <c r="E59" s="14"/>
      <c r="F59" s="14"/>
      <c r="G59" s="14"/>
      <c r="H59" s="12"/>
      <c r="I59" s="12"/>
      <c r="J59" s="12"/>
    </row>
    <row r="60" spans="1:10" s="13" customFormat="1">
      <c r="A60" s="16" t="s">
        <v>45</v>
      </c>
      <c r="B60" s="12">
        <f t="shared" si="0"/>
        <v>66527.200000000012</v>
      </c>
      <c r="C60" s="12">
        <f>C61+C62+C63+C64+C65+C66+C67+C68</f>
        <v>42164.800000000003</v>
      </c>
      <c r="D60" s="12">
        <f>D61+D62+D63+D64+D65+D66+D67+D68</f>
        <v>24362.400000000001</v>
      </c>
      <c r="E60" s="12">
        <f>F60+G60</f>
        <v>64104.3</v>
      </c>
      <c r="F60" s="12">
        <f>F61+F62+F63+F64+F65+F66+F67+F68</f>
        <v>40103.1</v>
      </c>
      <c r="G60" s="12">
        <f>G61+G62+G63+G64+G65+G66+G67+G68</f>
        <v>24001.200000000001</v>
      </c>
      <c r="H60" s="12">
        <f t="shared" si="2"/>
        <v>96.358031000853771</v>
      </c>
      <c r="I60" s="12">
        <f t="shared" si="3"/>
        <v>95.110376427731183</v>
      </c>
      <c r="J60" s="12">
        <f t="shared" si="4"/>
        <v>98.517387449512356</v>
      </c>
    </row>
    <row r="61" spans="1:10" ht="47.25">
      <c r="A61" s="17" t="s">
        <v>46</v>
      </c>
      <c r="B61" s="14">
        <f t="shared" si="0"/>
        <v>1545.4</v>
      </c>
      <c r="C61" s="14">
        <v>1545.4</v>
      </c>
      <c r="D61" s="14"/>
      <c r="E61" s="14">
        <f>F61+G61</f>
        <v>1474</v>
      </c>
      <c r="F61" s="14">
        <v>1474</v>
      </c>
      <c r="G61" s="14"/>
      <c r="H61" s="14">
        <f t="shared" si="2"/>
        <v>95.379836935421253</v>
      </c>
      <c r="I61" s="14">
        <f t="shared" si="3"/>
        <v>95.379836935421253</v>
      </c>
      <c r="J61" s="14"/>
    </row>
    <row r="62" spans="1:10" ht="78.75">
      <c r="A62" s="17" t="s">
        <v>47</v>
      </c>
      <c r="B62" s="14">
        <f t="shared" si="0"/>
        <v>5360.9</v>
      </c>
      <c r="C62" s="14">
        <v>4557.8999999999996</v>
      </c>
      <c r="D62" s="14">
        <v>803</v>
      </c>
      <c r="E62" s="14">
        <f t="shared" ref="E62:E125" si="22">F62+G62</f>
        <v>5016.2</v>
      </c>
      <c r="F62" s="14">
        <v>4549.3999999999996</v>
      </c>
      <c r="G62" s="14">
        <v>466.8</v>
      </c>
      <c r="H62" s="14">
        <f t="shared" si="2"/>
        <v>93.570109496539771</v>
      </c>
      <c r="I62" s="14">
        <f t="shared" si="3"/>
        <v>99.813510607955422</v>
      </c>
      <c r="J62" s="14">
        <f t="shared" si="4"/>
        <v>58.132004981320058</v>
      </c>
    </row>
    <row r="63" spans="1:10" ht="78.75">
      <c r="A63" s="17" t="s">
        <v>48</v>
      </c>
      <c r="B63" s="14">
        <f t="shared" si="0"/>
        <v>42164.4</v>
      </c>
      <c r="C63" s="14">
        <v>18636</v>
      </c>
      <c r="D63" s="14">
        <v>23528.400000000001</v>
      </c>
      <c r="E63" s="14">
        <f t="shared" si="22"/>
        <v>40546.199999999997</v>
      </c>
      <c r="F63" s="14">
        <v>17017.8</v>
      </c>
      <c r="G63" s="14">
        <v>23528.400000000001</v>
      </c>
      <c r="H63" s="14">
        <f t="shared" si="2"/>
        <v>96.162165238921929</v>
      </c>
      <c r="I63" s="14">
        <f t="shared" si="3"/>
        <v>91.316806181584013</v>
      </c>
      <c r="J63" s="14">
        <f t="shared" si="4"/>
        <v>100</v>
      </c>
    </row>
    <row r="64" spans="1:10">
      <c r="A64" s="17" t="s">
        <v>49</v>
      </c>
      <c r="B64" s="14">
        <f t="shared" si="0"/>
        <v>196.5</v>
      </c>
      <c r="C64" s="14">
        <v>196.5</v>
      </c>
      <c r="D64" s="14"/>
      <c r="E64" s="14">
        <f t="shared" si="22"/>
        <v>196.5</v>
      </c>
      <c r="F64" s="14">
        <v>196.5</v>
      </c>
      <c r="G64" s="14"/>
      <c r="H64" s="14">
        <f t="shared" si="2"/>
        <v>100</v>
      </c>
      <c r="I64" s="14">
        <f t="shared" si="3"/>
        <v>100</v>
      </c>
      <c r="J64" s="14"/>
    </row>
    <row r="65" spans="1:10" ht="63">
      <c r="A65" s="17" t="s">
        <v>50</v>
      </c>
      <c r="B65" s="14">
        <f t="shared" si="0"/>
        <v>11009.5</v>
      </c>
      <c r="C65" s="14">
        <v>11009.5</v>
      </c>
      <c r="D65" s="14"/>
      <c r="E65" s="14">
        <f t="shared" si="22"/>
        <v>11009.5</v>
      </c>
      <c r="F65" s="14">
        <v>11009.5</v>
      </c>
      <c r="G65" s="14"/>
      <c r="H65" s="14">
        <f t="shared" si="2"/>
        <v>100</v>
      </c>
      <c r="I65" s="14">
        <f t="shared" si="3"/>
        <v>100</v>
      </c>
      <c r="J65" s="14"/>
    </row>
    <row r="66" spans="1:10" ht="31.5">
      <c r="A66" s="17" t="s">
        <v>51</v>
      </c>
      <c r="B66" s="14">
        <f t="shared" si="0"/>
        <v>0</v>
      </c>
      <c r="C66" s="14">
        <v>0</v>
      </c>
      <c r="D66" s="14"/>
      <c r="E66" s="14">
        <f t="shared" si="22"/>
        <v>0</v>
      </c>
      <c r="F66" s="14">
        <v>0</v>
      </c>
      <c r="G66" s="14"/>
      <c r="H66" s="14"/>
      <c r="I66" s="14"/>
      <c r="J66" s="14"/>
    </row>
    <row r="67" spans="1:10">
      <c r="A67" s="17" t="s">
        <v>52</v>
      </c>
      <c r="B67" s="14">
        <f t="shared" si="0"/>
        <v>25</v>
      </c>
      <c r="C67" s="14">
        <v>0</v>
      </c>
      <c r="D67" s="14">
        <v>25</v>
      </c>
      <c r="E67" s="14">
        <f t="shared" si="22"/>
        <v>0</v>
      </c>
      <c r="F67" s="14"/>
      <c r="G67" s="14"/>
      <c r="H67" s="12">
        <f t="shared" si="2"/>
        <v>0</v>
      </c>
      <c r="I67" s="12"/>
      <c r="J67" s="12">
        <f t="shared" si="4"/>
        <v>0</v>
      </c>
    </row>
    <row r="68" spans="1:10">
      <c r="A68" s="17" t="s">
        <v>53</v>
      </c>
      <c r="B68" s="14">
        <v>4162.6000000000004</v>
      </c>
      <c r="C68" s="14">
        <v>6219.5</v>
      </c>
      <c r="D68" s="14">
        <v>6</v>
      </c>
      <c r="E68" s="14">
        <f t="shared" si="22"/>
        <v>5861.9</v>
      </c>
      <c r="F68" s="14">
        <v>5855.9</v>
      </c>
      <c r="G68" s="14">
        <v>6</v>
      </c>
      <c r="H68" s="12">
        <f t="shared" si="2"/>
        <v>140.82304329025126</v>
      </c>
      <c r="I68" s="12">
        <f t="shared" si="3"/>
        <v>94.153870889942908</v>
      </c>
      <c r="J68" s="12">
        <f t="shared" si="4"/>
        <v>100</v>
      </c>
    </row>
    <row r="69" spans="1:10" s="13" customFormat="1">
      <c r="A69" s="16" t="s">
        <v>54</v>
      </c>
      <c r="B69" s="12">
        <f>B70</f>
        <v>2011.4</v>
      </c>
      <c r="C69" s="12">
        <f>C70</f>
        <v>1005.7</v>
      </c>
      <c r="D69" s="12">
        <f>D70</f>
        <v>1005.7</v>
      </c>
      <c r="E69" s="12">
        <f t="shared" si="22"/>
        <v>2011.4</v>
      </c>
      <c r="F69" s="12">
        <f>F70</f>
        <v>1005.7</v>
      </c>
      <c r="G69" s="12">
        <f>G70</f>
        <v>1005.7</v>
      </c>
      <c r="H69" s="12">
        <f t="shared" si="2"/>
        <v>100</v>
      </c>
      <c r="I69" s="12">
        <f t="shared" si="3"/>
        <v>100</v>
      </c>
      <c r="J69" s="12">
        <f t="shared" si="4"/>
        <v>100</v>
      </c>
    </row>
    <row r="70" spans="1:10" ht="31.5">
      <c r="A70" s="17" t="s">
        <v>55</v>
      </c>
      <c r="B70" s="14">
        <f>C70+D70</f>
        <v>2011.4</v>
      </c>
      <c r="C70" s="14">
        <v>1005.7</v>
      </c>
      <c r="D70" s="14">
        <v>1005.7</v>
      </c>
      <c r="E70" s="14">
        <f t="shared" si="22"/>
        <v>2011.4</v>
      </c>
      <c r="F70" s="14">
        <v>1005.7</v>
      </c>
      <c r="G70" s="14">
        <v>1005.7</v>
      </c>
      <c r="H70" s="14">
        <f t="shared" si="2"/>
        <v>100</v>
      </c>
      <c r="I70" s="14">
        <f t="shared" si="3"/>
        <v>100</v>
      </c>
      <c r="J70" s="14">
        <f t="shared" si="4"/>
        <v>100</v>
      </c>
    </row>
    <row r="71" spans="1:10" s="13" customFormat="1" ht="47.25">
      <c r="A71" s="16" t="s">
        <v>56</v>
      </c>
      <c r="B71" s="12">
        <f t="shared" ref="B71:B108" si="23">C71+D71</f>
        <v>3547.1</v>
      </c>
      <c r="C71" s="12">
        <f>C72+C73</f>
        <v>3517.1</v>
      </c>
      <c r="D71" s="12">
        <f>D72+D73</f>
        <v>30</v>
      </c>
      <c r="E71" s="12">
        <f t="shared" si="22"/>
        <v>3547.1</v>
      </c>
      <c r="F71" s="12">
        <f>F72+F73</f>
        <v>3517.1</v>
      </c>
      <c r="G71" s="12">
        <f>G72+G73</f>
        <v>30</v>
      </c>
      <c r="H71" s="12">
        <f t="shared" si="2"/>
        <v>100.00000000000001</v>
      </c>
      <c r="I71" s="12">
        <f t="shared" si="3"/>
        <v>100</v>
      </c>
      <c r="J71" s="12">
        <f t="shared" si="4"/>
        <v>100</v>
      </c>
    </row>
    <row r="72" spans="1:10" ht="63">
      <c r="A72" s="17" t="s">
        <v>106</v>
      </c>
      <c r="B72" s="14">
        <f t="shared" si="23"/>
        <v>2921.1</v>
      </c>
      <c r="C72" s="14">
        <v>2891.1</v>
      </c>
      <c r="D72" s="14">
        <v>30</v>
      </c>
      <c r="E72" s="14">
        <f t="shared" si="22"/>
        <v>2921.1</v>
      </c>
      <c r="F72" s="14">
        <v>2891.1</v>
      </c>
      <c r="G72" s="14">
        <v>30</v>
      </c>
      <c r="H72" s="14">
        <f t="shared" si="2"/>
        <v>100</v>
      </c>
      <c r="I72" s="14">
        <f t="shared" si="3"/>
        <v>100</v>
      </c>
      <c r="J72" s="14"/>
    </row>
    <row r="73" spans="1:10" ht="47.25">
      <c r="A73" s="17" t="s">
        <v>107</v>
      </c>
      <c r="B73" s="14">
        <f t="shared" si="23"/>
        <v>626</v>
      </c>
      <c r="C73" s="14">
        <v>626</v>
      </c>
      <c r="D73" s="14"/>
      <c r="E73" s="14">
        <f t="shared" si="22"/>
        <v>626</v>
      </c>
      <c r="F73" s="14">
        <v>626</v>
      </c>
      <c r="G73" s="14"/>
      <c r="H73" s="14">
        <f t="shared" si="2"/>
        <v>100</v>
      </c>
      <c r="I73" s="14">
        <f t="shared" si="3"/>
        <v>100</v>
      </c>
      <c r="J73" s="14"/>
    </row>
    <row r="74" spans="1:10" s="13" customFormat="1">
      <c r="A74" s="16" t="s">
        <v>57</v>
      </c>
      <c r="B74" s="12">
        <f t="shared" si="23"/>
        <v>14392.600000000002</v>
      </c>
      <c r="C74" s="12">
        <f>C75+C76+C78+C77</f>
        <v>14347.600000000002</v>
      </c>
      <c r="D74" s="12">
        <f>D75+D76+D78</f>
        <v>45</v>
      </c>
      <c r="E74" s="12">
        <f t="shared" si="22"/>
        <v>12886.400000000001</v>
      </c>
      <c r="F74" s="12">
        <f>F75+F76+F78+F77</f>
        <v>12876.400000000001</v>
      </c>
      <c r="G74" s="12">
        <f>G75+G76+G78</f>
        <v>10</v>
      </c>
      <c r="H74" s="12">
        <f t="shared" si="2"/>
        <v>89.534899879104543</v>
      </c>
      <c r="I74" s="12">
        <f t="shared" si="3"/>
        <v>89.746020240318927</v>
      </c>
      <c r="J74" s="12">
        <f t="shared" si="4"/>
        <v>22.222222222222221</v>
      </c>
    </row>
    <row r="75" spans="1:10">
      <c r="A75" s="17" t="s">
        <v>58</v>
      </c>
      <c r="B75" s="14">
        <f t="shared" si="23"/>
        <v>5998.8</v>
      </c>
      <c r="C75" s="14">
        <v>5953.8</v>
      </c>
      <c r="D75" s="14">
        <v>45</v>
      </c>
      <c r="E75" s="14">
        <f t="shared" si="22"/>
        <v>5963.8</v>
      </c>
      <c r="F75" s="14">
        <v>5953.8</v>
      </c>
      <c r="G75" s="14">
        <v>10</v>
      </c>
      <c r="H75" s="14">
        <f t="shared" si="2"/>
        <v>99.416549976661997</v>
      </c>
      <c r="I75" s="14">
        <f t="shared" si="3"/>
        <v>100</v>
      </c>
      <c r="J75" s="14">
        <f t="shared" si="4"/>
        <v>22.222222222222221</v>
      </c>
    </row>
    <row r="76" spans="1:10">
      <c r="A76" s="17" t="s">
        <v>59</v>
      </c>
      <c r="B76" s="14">
        <f t="shared" si="23"/>
        <v>7924.1</v>
      </c>
      <c r="C76" s="14">
        <v>7924.1</v>
      </c>
      <c r="D76" s="14"/>
      <c r="E76" s="14">
        <f t="shared" si="22"/>
        <v>6452.9</v>
      </c>
      <c r="F76" s="14">
        <v>6452.9</v>
      </c>
      <c r="G76" s="14"/>
      <c r="H76" s="14">
        <f t="shared" si="2"/>
        <v>81.433853686854022</v>
      </c>
      <c r="I76" s="14">
        <f t="shared" si="3"/>
        <v>81.433853686854022</v>
      </c>
      <c r="J76" s="14"/>
    </row>
    <row r="77" spans="1:10">
      <c r="A77" s="17" t="s">
        <v>108</v>
      </c>
      <c r="B77" s="14">
        <f t="shared" si="23"/>
        <v>0</v>
      </c>
      <c r="C77" s="14">
        <v>0</v>
      </c>
      <c r="D77" s="14"/>
      <c r="E77" s="14">
        <f t="shared" si="22"/>
        <v>0</v>
      </c>
      <c r="F77" s="14">
        <v>0</v>
      </c>
      <c r="G77" s="14"/>
      <c r="H77" s="14"/>
      <c r="I77" s="14"/>
      <c r="J77" s="14"/>
    </row>
    <row r="78" spans="1:10" ht="31.5">
      <c r="A78" s="17" t="s">
        <v>60</v>
      </c>
      <c r="B78" s="14">
        <f t="shared" si="23"/>
        <v>469.7</v>
      </c>
      <c r="C78" s="14">
        <v>469.7</v>
      </c>
      <c r="D78" s="14"/>
      <c r="E78" s="14">
        <f t="shared" si="22"/>
        <v>469.7</v>
      </c>
      <c r="F78" s="14">
        <v>469.7</v>
      </c>
      <c r="G78" s="14"/>
      <c r="H78" s="14">
        <f t="shared" si="2"/>
        <v>100</v>
      </c>
      <c r="I78" s="14">
        <f t="shared" si="3"/>
        <v>100</v>
      </c>
      <c r="J78" s="14"/>
    </row>
    <row r="79" spans="1:10" s="13" customFormat="1" ht="31.5">
      <c r="A79" s="16" t="s">
        <v>61</v>
      </c>
      <c r="B79" s="12">
        <f>C79+D79</f>
        <v>7054.1</v>
      </c>
      <c r="C79" s="12">
        <f>C80+C81+C82</f>
        <v>6889.5</v>
      </c>
      <c r="D79" s="12">
        <f>D81+D82</f>
        <v>164.6</v>
      </c>
      <c r="E79" s="12">
        <f t="shared" si="22"/>
        <v>7054.1</v>
      </c>
      <c r="F79" s="12">
        <f>F81+F82+F80</f>
        <v>6889.5</v>
      </c>
      <c r="G79" s="12">
        <f>G81+G82</f>
        <v>164.6</v>
      </c>
      <c r="H79" s="12">
        <f t="shared" si="2"/>
        <v>100.00000000000001</v>
      </c>
      <c r="I79" s="12">
        <f t="shared" si="3"/>
        <v>100</v>
      </c>
      <c r="J79" s="12">
        <f t="shared" si="4"/>
        <v>100</v>
      </c>
    </row>
    <row r="80" spans="1:10" s="13" customFormat="1">
      <c r="A80" s="17" t="s">
        <v>109</v>
      </c>
      <c r="B80" s="14">
        <f>C80</f>
        <v>0</v>
      </c>
      <c r="C80" s="14">
        <v>0</v>
      </c>
      <c r="D80" s="14"/>
      <c r="E80" s="14">
        <f>F80</f>
        <v>0</v>
      </c>
      <c r="F80" s="14"/>
      <c r="G80" s="14"/>
      <c r="H80" s="14"/>
      <c r="I80" s="14"/>
      <c r="J80" s="14"/>
    </row>
    <row r="81" spans="1:10">
      <c r="A81" s="17" t="s">
        <v>62</v>
      </c>
      <c r="B81" s="14">
        <f t="shared" si="23"/>
        <v>0</v>
      </c>
      <c r="C81" s="14">
        <v>0</v>
      </c>
      <c r="D81" s="14"/>
      <c r="E81" s="14">
        <f t="shared" si="22"/>
        <v>0</v>
      </c>
      <c r="F81" s="14"/>
      <c r="G81" s="14"/>
      <c r="H81" s="12"/>
      <c r="I81" s="14"/>
      <c r="J81" s="12"/>
    </row>
    <row r="82" spans="1:10">
      <c r="A82" s="17" t="s">
        <v>63</v>
      </c>
      <c r="B82" s="14">
        <f t="shared" si="23"/>
        <v>7054.1</v>
      </c>
      <c r="C82" s="14">
        <v>6889.5</v>
      </c>
      <c r="D82" s="14">
        <v>164.6</v>
      </c>
      <c r="E82" s="14">
        <f t="shared" si="22"/>
        <v>7054.1</v>
      </c>
      <c r="F82" s="14">
        <v>6889.5</v>
      </c>
      <c r="G82" s="14">
        <v>164.6</v>
      </c>
      <c r="H82" s="14">
        <f t="shared" ref="H82:H110" si="24">E82/B82%</f>
        <v>100.00000000000001</v>
      </c>
      <c r="I82" s="14">
        <f t="shared" ref="I82:I110" si="25">F82/C82%</f>
        <v>100</v>
      </c>
      <c r="J82" s="14">
        <f t="shared" ref="J82:J110" si="26">G82/D82%</f>
        <v>100</v>
      </c>
    </row>
    <row r="83" spans="1:10" s="13" customFormat="1">
      <c r="A83" s="16" t="s">
        <v>64</v>
      </c>
      <c r="B83" s="12">
        <f t="shared" si="23"/>
        <v>529753.1</v>
      </c>
      <c r="C83" s="12">
        <f>C84+C85+C86+C87+C88+C89</f>
        <v>529753.1</v>
      </c>
      <c r="D83" s="12">
        <f>D84+D85+D86+D87+D88+D89</f>
        <v>0</v>
      </c>
      <c r="E83" s="12">
        <f t="shared" si="22"/>
        <v>529615.69999999995</v>
      </c>
      <c r="F83" s="12">
        <f>F84+F85+F86+F87+F88+F89</f>
        <v>529615.69999999995</v>
      </c>
      <c r="G83" s="12">
        <f>G84+G85+G86+G87+G88+G89</f>
        <v>0</v>
      </c>
      <c r="H83" s="12">
        <f t="shared" si="24"/>
        <v>99.974063389152406</v>
      </c>
      <c r="I83" s="12">
        <f t="shared" si="25"/>
        <v>99.974063389152406</v>
      </c>
      <c r="J83" s="12"/>
    </row>
    <row r="84" spans="1:10">
      <c r="A84" s="17" t="s">
        <v>65</v>
      </c>
      <c r="B84" s="14">
        <f t="shared" si="23"/>
        <v>160442.5</v>
      </c>
      <c r="C84" s="14">
        <v>160442.5</v>
      </c>
      <c r="D84" s="14"/>
      <c r="E84" s="14">
        <f t="shared" si="22"/>
        <v>160442.5</v>
      </c>
      <c r="F84" s="14">
        <v>160442.5</v>
      </c>
      <c r="G84" s="14"/>
      <c r="H84" s="14">
        <f t="shared" si="24"/>
        <v>100</v>
      </c>
      <c r="I84" s="14">
        <f t="shared" si="25"/>
        <v>100</v>
      </c>
      <c r="J84" s="14"/>
    </row>
    <row r="85" spans="1:10">
      <c r="A85" s="17" t="s">
        <v>66</v>
      </c>
      <c r="B85" s="14">
        <f t="shared" si="23"/>
        <v>319840.8</v>
      </c>
      <c r="C85" s="14">
        <v>319840.8</v>
      </c>
      <c r="D85" s="14"/>
      <c r="E85" s="14">
        <f t="shared" si="22"/>
        <v>319840.8</v>
      </c>
      <c r="F85" s="14">
        <v>319840.8</v>
      </c>
      <c r="G85" s="14"/>
      <c r="H85" s="14">
        <f t="shared" si="24"/>
        <v>100</v>
      </c>
      <c r="I85" s="14">
        <f t="shared" si="25"/>
        <v>100</v>
      </c>
      <c r="J85" s="14"/>
    </row>
    <row r="86" spans="1:10">
      <c r="A86" s="17" t="s">
        <v>67</v>
      </c>
      <c r="B86" s="14">
        <f t="shared" si="23"/>
        <v>15719</v>
      </c>
      <c r="C86" s="14">
        <v>15719</v>
      </c>
      <c r="D86" s="14"/>
      <c r="E86" s="14">
        <f t="shared" si="22"/>
        <v>15719</v>
      </c>
      <c r="F86" s="14">
        <v>15719</v>
      </c>
      <c r="G86" s="14"/>
      <c r="H86" s="14">
        <f t="shared" si="24"/>
        <v>100</v>
      </c>
      <c r="I86" s="14">
        <f t="shared" si="25"/>
        <v>100</v>
      </c>
      <c r="J86" s="14"/>
    </row>
    <row r="87" spans="1:10" ht="31.5">
      <c r="A87" s="17" t="s">
        <v>68</v>
      </c>
      <c r="B87" s="14">
        <f t="shared" si="23"/>
        <v>0</v>
      </c>
      <c r="C87" s="14">
        <v>0</v>
      </c>
      <c r="D87" s="14"/>
      <c r="E87" s="14">
        <f t="shared" si="22"/>
        <v>0</v>
      </c>
      <c r="F87" s="14">
        <v>0</v>
      </c>
      <c r="G87" s="14"/>
      <c r="H87" s="14"/>
      <c r="I87" s="14"/>
      <c r="J87" s="14"/>
    </row>
    <row r="88" spans="1:10">
      <c r="A88" s="17" t="s">
        <v>69</v>
      </c>
      <c r="B88" s="14">
        <f t="shared" si="23"/>
        <v>3561</v>
      </c>
      <c r="C88" s="14">
        <v>3561</v>
      </c>
      <c r="D88" s="14"/>
      <c r="E88" s="14">
        <f t="shared" si="22"/>
        <v>3561</v>
      </c>
      <c r="F88" s="14">
        <v>3561</v>
      </c>
      <c r="G88" s="14"/>
      <c r="H88" s="14">
        <f t="shared" si="24"/>
        <v>100</v>
      </c>
      <c r="I88" s="14">
        <f t="shared" si="25"/>
        <v>100</v>
      </c>
      <c r="J88" s="14"/>
    </row>
    <row r="89" spans="1:10">
      <c r="A89" s="17" t="s">
        <v>70</v>
      </c>
      <c r="B89" s="14">
        <f t="shared" si="23"/>
        <v>30189.8</v>
      </c>
      <c r="C89" s="14">
        <v>30189.8</v>
      </c>
      <c r="D89" s="14"/>
      <c r="E89" s="14">
        <f t="shared" si="22"/>
        <v>30052.400000000001</v>
      </c>
      <c r="F89" s="14">
        <v>30052.400000000001</v>
      </c>
      <c r="G89" s="14"/>
      <c r="H89" s="14">
        <f t="shared" si="24"/>
        <v>99.544879396352428</v>
      </c>
      <c r="I89" s="14">
        <f t="shared" si="25"/>
        <v>99.544879396352428</v>
      </c>
      <c r="J89" s="14"/>
    </row>
    <row r="90" spans="1:10" s="13" customFormat="1">
      <c r="A90" s="16" t="s">
        <v>71</v>
      </c>
      <c r="B90" s="12">
        <f t="shared" si="23"/>
        <v>57784.5</v>
      </c>
      <c r="C90" s="12">
        <f>C91+C92</f>
        <v>57784.5</v>
      </c>
      <c r="D90" s="12">
        <f>D91+D92</f>
        <v>0</v>
      </c>
      <c r="E90" s="12">
        <f t="shared" si="22"/>
        <v>57784.5</v>
      </c>
      <c r="F90" s="12">
        <f>F91+F92</f>
        <v>57784.5</v>
      </c>
      <c r="G90" s="12">
        <f>G91+G92</f>
        <v>0</v>
      </c>
      <c r="H90" s="12">
        <f t="shared" si="24"/>
        <v>100</v>
      </c>
      <c r="I90" s="12">
        <f t="shared" si="25"/>
        <v>100</v>
      </c>
      <c r="J90" s="12"/>
    </row>
    <row r="91" spans="1:10">
      <c r="A91" s="17" t="s">
        <v>72</v>
      </c>
      <c r="B91" s="14">
        <f t="shared" si="23"/>
        <v>31580.1</v>
      </c>
      <c r="C91" s="14">
        <v>31580.1</v>
      </c>
      <c r="D91" s="14"/>
      <c r="E91" s="14">
        <f t="shared" si="22"/>
        <v>31580.1</v>
      </c>
      <c r="F91" s="14">
        <v>31580.1</v>
      </c>
      <c r="G91" s="14"/>
      <c r="H91" s="14">
        <f t="shared" si="24"/>
        <v>100</v>
      </c>
      <c r="I91" s="14">
        <f t="shared" si="25"/>
        <v>100</v>
      </c>
      <c r="J91" s="12"/>
    </row>
    <row r="92" spans="1:10" ht="31.5">
      <c r="A92" s="17" t="s">
        <v>73</v>
      </c>
      <c r="B92" s="14">
        <f t="shared" si="23"/>
        <v>26204.400000000001</v>
      </c>
      <c r="C92" s="14">
        <v>26204.400000000001</v>
      </c>
      <c r="D92" s="14"/>
      <c r="E92" s="14">
        <f t="shared" si="22"/>
        <v>26204.400000000001</v>
      </c>
      <c r="F92" s="14">
        <v>26204.400000000001</v>
      </c>
      <c r="G92" s="14"/>
      <c r="H92" s="14">
        <f t="shared" si="24"/>
        <v>99.999999999999986</v>
      </c>
      <c r="I92" s="14">
        <f t="shared" si="25"/>
        <v>99.999999999999986</v>
      </c>
      <c r="J92" s="12"/>
    </row>
    <row r="93" spans="1:10" s="13" customFormat="1">
      <c r="A93" s="16" t="s">
        <v>74</v>
      </c>
      <c r="B93" s="12">
        <f t="shared" si="23"/>
        <v>333.8</v>
      </c>
      <c r="C93" s="12">
        <f>C94</f>
        <v>333.8</v>
      </c>
      <c r="D93" s="12"/>
      <c r="E93" s="12">
        <f t="shared" si="22"/>
        <v>333.8</v>
      </c>
      <c r="F93" s="12">
        <f>F94</f>
        <v>333.8</v>
      </c>
      <c r="G93" s="12"/>
      <c r="H93" s="12">
        <f t="shared" ref="H93:H94" si="27">E93/B93%</f>
        <v>100</v>
      </c>
      <c r="I93" s="12">
        <f t="shared" ref="I93:I94" si="28">F93/C93%</f>
        <v>100</v>
      </c>
      <c r="J93" s="12"/>
    </row>
    <row r="94" spans="1:10">
      <c r="A94" s="17" t="s">
        <v>105</v>
      </c>
      <c r="B94" s="14">
        <f t="shared" si="23"/>
        <v>333.8</v>
      </c>
      <c r="C94" s="14">
        <v>333.8</v>
      </c>
      <c r="D94" s="14"/>
      <c r="E94" s="14">
        <f t="shared" si="22"/>
        <v>333.8</v>
      </c>
      <c r="F94" s="14">
        <v>333.8</v>
      </c>
      <c r="G94" s="14"/>
      <c r="H94" s="14">
        <f t="shared" si="27"/>
        <v>100</v>
      </c>
      <c r="I94" s="14">
        <f t="shared" si="28"/>
        <v>100</v>
      </c>
      <c r="J94" s="12"/>
    </row>
    <row r="95" spans="1:10" s="13" customFormat="1">
      <c r="A95" s="16" t="s">
        <v>75</v>
      </c>
      <c r="B95" s="12">
        <f t="shared" si="23"/>
        <v>225911.7</v>
      </c>
      <c r="C95" s="12">
        <f>C96+C97+C98</f>
        <v>225911.7</v>
      </c>
      <c r="D95" s="12">
        <f>D96+D97+D98</f>
        <v>0</v>
      </c>
      <c r="E95" s="12">
        <f t="shared" si="22"/>
        <v>223545.60000000001</v>
      </c>
      <c r="F95" s="12">
        <f>F96+F97+F98</f>
        <v>223545.60000000001</v>
      </c>
      <c r="G95" s="12">
        <f>G96+G97+G98</f>
        <v>0</v>
      </c>
      <c r="H95" s="12">
        <f t="shared" si="24"/>
        <v>98.952643886969994</v>
      </c>
      <c r="I95" s="12">
        <f t="shared" si="25"/>
        <v>98.952643886969994</v>
      </c>
      <c r="J95" s="12"/>
    </row>
    <row r="96" spans="1:10">
      <c r="A96" s="17" t="s">
        <v>76</v>
      </c>
      <c r="B96" s="14">
        <f t="shared" si="23"/>
        <v>13800.5</v>
      </c>
      <c r="C96" s="14">
        <v>13800.5</v>
      </c>
      <c r="D96" s="14"/>
      <c r="E96" s="14">
        <f t="shared" si="22"/>
        <v>13621.7</v>
      </c>
      <c r="F96" s="14">
        <v>13621.7</v>
      </c>
      <c r="G96" s="14"/>
      <c r="H96" s="14">
        <f t="shared" si="24"/>
        <v>98.704394768305505</v>
      </c>
      <c r="I96" s="14">
        <f t="shared" si="25"/>
        <v>98.704394768305505</v>
      </c>
      <c r="J96" s="14"/>
    </row>
    <row r="97" spans="1:10">
      <c r="A97" s="17" t="s">
        <v>77</v>
      </c>
      <c r="B97" s="14">
        <f t="shared" si="23"/>
        <v>205634.2</v>
      </c>
      <c r="C97" s="14">
        <v>205634.2</v>
      </c>
      <c r="D97" s="14"/>
      <c r="E97" s="14">
        <f t="shared" si="22"/>
        <v>203607.9</v>
      </c>
      <c r="F97" s="14">
        <v>203607.9</v>
      </c>
      <c r="G97" s="14"/>
      <c r="H97" s="14">
        <f t="shared" si="24"/>
        <v>99.014609437535185</v>
      </c>
      <c r="I97" s="14">
        <f t="shared" si="25"/>
        <v>99.014609437535185</v>
      </c>
      <c r="J97" s="14"/>
    </row>
    <row r="98" spans="1:10" ht="31.5">
      <c r="A98" s="17" t="s">
        <v>78</v>
      </c>
      <c r="B98" s="14">
        <f t="shared" si="23"/>
        <v>6477</v>
      </c>
      <c r="C98" s="14">
        <v>6477</v>
      </c>
      <c r="D98" s="14"/>
      <c r="E98" s="14">
        <f t="shared" si="22"/>
        <v>6316</v>
      </c>
      <c r="F98" s="14">
        <v>6316</v>
      </c>
      <c r="G98" s="14"/>
      <c r="H98" s="14">
        <f t="shared" si="24"/>
        <v>97.514281303072423</v>
      </c>
      <c r="I98" s="14">
        <f t="shared" si="25"/>
        <v>97.514281303072423</v>
      </c>
      <c r="J98" s="14"/>
    </row>
    <row r="99" spans="1:10" s="13" customFormat="1">
      <c r="A99" s="16" t="s">
        <v>79</v>
      </c>
      <c r="B99" s="12">
        <f t="shared" si="23"/>
        <v>1107.0999999999999</v>
      </c>
      <c r="C99" s="12">
        <f>C100</f>
        <v>1061.8</v>
      </c>
      <c r="D99" s="12">
        <f>D100</f>
        <v>45.3</v>
      </c>
      <c r="E99" s="12">
        <f t="shared" si="22"/>
        <v>1107.0999999999999</v>
      </c>
      <c r="F99" s="12">
        <f>F100</f>
        <v>1061.8</v>
      </c>
      <c r="G99" s="12">
        <f>G100</f>
        <v>45.3</v>
      </c>
      <c r="H99" s="12">
        <f t="shared" si="24"/>
        <v>100</v>
      </c>
      <c r="I99" s="12">
        <f t="shared" si="25"/>
        <v>99.999999999999986</v>
      </c>
      <c r="J99" s="12">
        <f t="shared" si="26"/>
        <v>100</v>
      </c>
    </row>
    <row r="100" spans="1:10">
      <c r="A100" s="17" t="s">
        <v>80</v>
      </c>
      <c r="B100" s="14">
        <f t="shared" si="23"/>
        <v>1107.0999999999999</v>
      </c>
      <c r="C100" s="14">
        <v>1061.8</v>
      </c>
      <c r="D100" s="14">
        <v>45.3</v>
      </c>
      <c r="E100" s="14">
        <f t="shared" si="22"/>
        <v>1107.0999999999999</v>
      </c>
      <c r="F100" s="14">
        <v>1061.8</v>
      </c>
      <c r="G100" s="14">
        <v>45.3</v>
      </c>
      <c r="H100" s="14">
        <f t="shared" si="24"/>
        <v>100</v>
      </c>
      <c r="I100" s="14">
        <f t="shared" si="25"/>
        <v>99.999999999999986</v>
      </c>
      <c r="J100" s="14">
        <f t="shared" si="26"/>
        <v>100</v>
      </c>
    </row>
    <row r="101" spans="1:10" s="13" customFormat="1" ht="31.5">
      <c r="A101" s="16" t="s">
        <v>81</v>
      </c>
      <c r="B101" s="12">
        <f t="shared" si="23"/>
        <v>415.4</v>
      </c>
      <c r="C101" s="12">
        <f>C102</f>
        <v>408.4</v>
      </c>
      <c r="D101" s="12">
        <f>D102</f>
        <v>7</v>
      </c>
      <c r="E101" s="12">
        <f t="shared" si="22"/>
        <v>415.4</v>
      </c>
      <c r="F101" s="12">
        <f>F102</f>
        <v>408.4</v>
      </c>
      <c r="G101" s="12">
        <f>G102</f>
        <v>7</v>
      </c>
      <c r="H101" s="12">
        <f t="shared" si="24"/>
        <v>100</v>
      </c>
      <c r="I101" s="12">
        <f t="shared" si="25"/>
        <v>100</v>
      </c>
      <c r="J101" s="12">
        <f t="shared" si="26"/>
        <v>99.999999999999986</v>
      </c>
    </row>
    <row r="102" spans="1:10">
      <c r="A102" s="17" t="s">
        <v>82</v>
      </c>
      <c r="B102" s="14">
        <f>C102+D102</f>
        <v>415.4</v>
      </c>
      <c r="C102" s="14">
        <v>408.4</v>
      </c>
      <c r="D102" s="14">
        <v>7</v>
      </c>
      <c r="E102" s="14">
        <f t="shared" si="22"/>
        <v>415.4</v>
      </c>
      <c r="F102" s="14">
        <v>408.4</v>
      </c>
      <c r="G102" s="14">
        <v>7</v>
      </c>
      <c r="H102" s="14">
        <f t="shared" si="24"/>
        <v>100</v>
      </c>
      <c r="I102" s="14">
        <f t="shared" si="25"/>
        <v>100</v>
      </c>
      <c r="J102" s="14">
        <f t="shared" si="26"/>
        <v>99.999999999999986</v>
      </c>
    </row>
    <row r="103" spans="1:10" s="13" customFormat="1" ht="47.25">
      <c r="A103" s="16" t="s">
        <v>83</v>
      </c>
      <c r="B103" s="12">
        <f t="shared" si="23"/>
        <v>0</v>
      </c>
      <c r="C103" s="12"/>
      <c r="D103" s="12"/>
      <c r="E103" s="14">
        <f t="shared" si="22"/>
        <v>0</v>
      </c>
      <c r="F103" s="12"/>
      <c r="G103" s="12"/>
      <c r="H103" s="12"/>
      <c r="I103" s="12"/>
      <c r="J103" s="12"/>
    </row>
    <row r="104" spans="1:10" ht="31.5">
      <c r="A104" s="17" t="s">
        <v>84</v>
      </c>
      <c r="B104" s="14">
        <f t="shared" si="23"/>
        <v>0</v>
      </c>
      <c r="C104" s="14"/>
      <c r="D104" s="14"/>
      <c r="E104" s="14">
        <f t="shared" si="22"/>
        <v>0</v>
      </c>
      <c r="F104" s="14">
        <v>0</v>
      </c>
      <c r="G104" s="14"/>
      <c r="H104" s="14"/>
      <c r="I104" s="14"/>
      <c r="J104" s="14"/>
    </row>
    <row r="105" spans="1:10" s="13" customFormat="1" ht="63">
      <c r="A105" s="16" t="s">
        <v>85</v>
      </c>
      <c r="B105" s="12">
        <f t="shared" si="23"/>
        <v>2502.6</v>
      </c>
      <c r="C105" s="12">
        <f>C106+C107+C108</f>
        <v>0</v>
      </c>
      <c r="D105" s="12">
        <f>D106+D107+D108</f>
        <v>2502.6</v>
      </c>
      <c r="E105" s="12">
        <f t="shared" si="22"/>
        <v>2000</v>
      </c>
      <c r="F105" s="12">
        <f>F106+F107+F108</f>
        <v>0</v>
      </c>
      <c r="G105" s="12">
        <f>G106+G107+G108</f>
        <v>2000</v>
      </c>
      <c r="H105" s="12"/>
      <c r="I105" s="12"/>
      <c r="J105" s="12"/>
    </row>
    <row r="106" spans="1:10" ht="47.25">
      <c r="A106" s="17" t="s">
        <v>86</v>
      </c>
      <c r="B106" s="14">
        <f t="shared" si="23"/>
        <v>0</v>
      </c>
      <c r="C106" s="14"/>
      <c r="D106" s="14"/>
      <c r="E106" s="14">
        <f t="shared" si="22"/>
        <v>0</v>
      </c>
      <c r="F106" s="14"/>
      <c r="G106" s="14"/>
      <c r="H106" s="14"/>
      <c r="I106" s="14"/>
      <c r="J106" s="14"/>
    </row>
    <row r="107" spans="1:10">
      <c r="A107" s="17" t="s">
        <v>87</v>
      </c>
      <c r="B107" s="14">
        <f t="shared" si="23"/>
        <v>0</v>
      </c>
      <c r="C107" s="14"/>
      <c r="D107" s="14"/>
      <c r="E107" s="14">
        <f t="shared" si="22"/>
        <v>0</v>
      </c>
      <c r="F107" s="14"/>
      <c r="G107" s="14"/>
      <c r="H107" s="12"/>
      <c r="I107" s="14"/>
      <c r="J107" s="14"/>
    </row>
    <row r="108" spans="1:10" ht="31.5">
      <c r="A108" s="17" t="s">
        <v>88</v>
      </c>
      <c r="B108" s="14">
        <f t="shared" si="23"/>
        <v>2502.6</v>
      </c>
      <c r="C108" s="14"/>
      <c r="D108" s="14">
        <v>2502.6</v>
      </c>
      <c r="E108" s="14">
        <f t="shared" si="22"/>
        <v>2000</v>
      </c>
      <c r="F108" s="14"/>
      <c r="G108" s="14">
        <v>2000</v>
      </c>
      <c r="H108" s="14"/>
      <c r="I108" s="14"/>
      <c r="J108" s="14"/>
    </row>
    <row r="109" spans="1:10">
      <c r="A109" s="17"/>
      <c r="B109" s="12">
        <f t="shared" ref="B109:B125" si="29">C109+D109</f>
        <v>0</v>
      </c>
      <c r="C109" s="14"/>
      <c r="D109" s="14"/>
      <c r="E109" s="12">
        <f t="shared" si="22"/>
        <v>0</v>
      </c>
      <c r="F109" s="14"/>
      <c r="G109" s="14"/>
      <c r="H109" s="12"/>
      <c r="I109" s="12"/>
      <c r="J109" s="12"/>
    </row>
    <row r="110" spans="1:10" s="15" customFormat="1">
      <c r="A110" s="16" t="s">
        <v>89</v>
      </c>
      <c r="B110" s="12">
        <f>B105+B103+B101+B99+B95+B93+B90+B83+B79+B74+B71+B69+B60</f>
        <v>911340.59999999986</v>
      </c>
      <c r="C110" s="12">
        <f>C105+C103+C101+C99+C95+C93+C90+C83+C79+C74+C71+C69+C60</f>
        <v>883178</v>
      </c>
      <c r="D110" s="12">
        <f>D105+D103+D101+D99+D95+D93+D90+D83+D79+D74+D71+D69+D60</f>
        <v>28162.600000000002</v>
      </c>
      <c r="E110" s="12">
        <f t="shared" si="22"/>
        <v>904405.39999999991</v>
      </c>
      <c r="F110" s="12">
        <f>F105+F103+F101+F99+F95+F93+F90+F83+F79+F74+F71+F69+F60</f>
        <v>877141.59999999986</v>
      </c>
      <c r="G110" s="12">
        <f>G105+G103+G101+G99+G95+G93+G90+G83+G79+G74+G71+G69+G60</f>
        <v>27263.800000000003</v>
      </c>
      <c r="H110" s="12">
        <f t="shared" si="24"/>
        <v>99.239011188572093</v>
      </c>
      <c r="I110" s="12">
        <f t="shared" si="25"/>
        <v>99.316513771855711</v>
      </c>
      <c r="J110" s="12">
        <f t="shared" si="26"/>
        <v>96.808533303033101</v>
      </c>
    </row>
    <row r="111" spans="1:10">
      <c r="A111" s="17"/>
      <c r="B111" s="12">
        <f t="shared" si="29"/>
        <v>0</v>
      </c>
      <c r="C111" s="14"/>
      <c r="D111" s="14"/>
      <c r="E111" s="12">
        <f t="shared" si="22"/>
        <v>0</v>
      </c>
      <c r="F111" s="14"/>
      <c r="G111" s="14"/>
      <c r="H111" s="12"/>
      <c r="I111" s="12"/>
      <c r="J111" s="12"/>
    </row>
    <row r="112" spans="1:10" s="13" customFormat="1" ht="31.5">
      <c r="A112" s="16" t="s">
        <v>90</v>
      </c>
      <c r="B112" s="12">
        <f t="shared" si="29"/>
        <v>5246.4000000000015</v>
      </c>
      <c r="C112" s="12">
        <f>C110-C58</f>
        <v>4657</v>
      </c>
      <c r="D112" s="12">
        <f>D110-D58</f>
        <v>589.40000000000146</v>
      </c>
      <c r="E112" s="12">
        <f t="shared" si="22"/>
        <v>3158.9499999999789</v>
      </c>
      <c r="F112" s="12">
        <f>F110-F58</f>
        <v>3476.3499999999767</v>
      </c>
      <c r="G112" s="12">
        <f>G110-G58</f>
        <v>-317.39999999999782</v>
      </c>
      <c r="H112" s="12"/>
      <c r="I112" s="12"/>
      <c r="J112" s="12"/>
    </row>
    <row r="113" spans="1:10" s="13" customFormat="1">
      <c r="A113" s="16"/>
      <c r="B113" s="12">
        <f t="shared" si="29"/>
        <v>0</v>
      </c>
      <c r="C113" s="14"/>
      <c r="D113" s="14"/>
      <c r="E113" s="12">
        <f t="shared" si="22"/>
        <v>0</v>
      </c>
      <c r="F113" s="14"/>
      <c r="G113" s="14"/>
      <c r="H113" s="14"/>
      <c r="I113" s="14"/>
      <c r="J113" s="14"/>
    </row>
    <row r="114" spans="1:10" s="13" customFormat="1" ht="31.5">
      <c r="A114" s="16" t="s">
        <v>91</v>
      </c>
      <c r="B114" s="12">
        <f t="shared" si="29"/>
        <v>0</v>
      </c>
      <c r="C114" s="12"/>
      <c r="D114" s="12"/>
      <c r="E114" s="12">
        <f t="shared" si="22"/>
        <v>0</v>
      </c>
      <c r="F114" s="12"/>
      <c r="G114" s="12"/>
      <c r="H114" s="12"/>
      <c r="I114" s="12"/>
      <c r="J114" s="12"/>
    </row>
    <row r="115" spans="1:10" s="13" customFormat="1" ht="31.5">
      <c r="A115" s="16" t="s">
        <v>92</v>
      </c>
      <c r="B115" s="12">
        <f t="shared" si="29"/>
        <v>0</v>
      </c>
      <c r="C115" s="12"/>
      <c r="D115" s="12"/>
      <c r="E115" s="12">
        <f t="shared" si="22"/>
        <v>0</v>
      </c>
      <c r="F115" s="12"/>
      <c r="G115" s="12"/>
      <c r="H115" s="12"/>
      <c r="I115" s="12"/>
      <c r="J115" s="12"/>
    </row>
    <row r="116" spans="1:10" s="13" customFormat="1" ht="31.5">
      <c r="A116" s="16" t="s">
        <v>93</v>
      </c>
      <c r="B116" s="12">
        <f t="shared" si="29"/>
        <v>0</v>
      </c>
      <c r="C116" s="12"/>
      <c r="D116" s="12"/>
      <c r="E116" s="12">
        <f t="shared" si="22"/>
        <v>0</v>
      </c>
      <c r="F116" s="12"/>
      <c r="G116" s="12"/>
      <c r="H116" s="12"/>
      <c r="I116" s="12"/>
      <c r="J116" s="12"/>
    </row>
    <row r="117" spans="1:10" s="2" customFormat="1" ht="47.25">
      <c r="A117" s="17" t="s">
        <v>94</v>
      </c>
      <c r="B117" s="14">
        <f t="shared" si="29"/>
        <v>0</v>
      </c>
      <c r="C117" s="14"/>
      <c r="D117" s="14"/>
      <c r="E117" s="14">
        <f t="shared" si="22"/>
        <v>0</v>
      </c>
      <c r="F117" s="14"/>
      <c r="G117" s="14"/>
      <c r="H117" s="14"/>
      <c r="I117" s="14"/>
      <c r="J117" s="14"/>
    </row>
    <row r="118" spans="1:10" ht="47.25">
      <c r="A118" s="17" t="s">
        <v>95</v>
      </c>
      <c r="B118" s="14">
        <f t="shared" si="29"/>
        <v>0</v>
      </c>
      <c r="C118" s="14"/>
      <c r="D118" s="14"/>
      <c r="E118" s="14">
        <f t="shared" si="22"/>
        <v>0</v>
      </c>
      <c r="F118" s="14"/>
      <c r="G118" s="14"/>
      <c r="H118" s="14"/>
      <c r="I118" s="14"/>
      <c r="J118" s="14"/>
    </row>
    <row r="119" spans="1:10" s="13" customFormat="1" ht="63">
      <c r="A119" s="16" t="s">
        <v>96</v>
      </c>
      <c r="B119" s="12">
        <f t="shared" si="29"/>
        <v>0</v>
      </c>
      <c r="C119" s="12"/>
      <c r="D119" s="12"/>
      <c r="E119" s="12">
        <f t="shared" si="22"/>
        <v>0</v>
      </c>
      <c r="F119" s="12"/>
      <c r="G119" s="12"/>
      <c r="H119" s="12"/>
      <c r="I119" s="12"/>
      <c r="J119" s="12"/>
    </row>
    <row r="120" spans="1:10" ht="63">
      <c r="A120" s="17" t="s">
        <v>97</v>
      </c>
      <c r="B120" s="14">
        <f t="shared" si="29"/>
        <v>0</v>
      </c>
      <c r="C120" s="14"/>
      <c r="D120" s="14"/>
      <c r="E120" s="14">
        <f t="shared" si="22"/>
        <v>0</v>
      </c>
      <c r="F120" s="14"/>
      <c r="G120" s="14"/>
      <c r="H120" s="14"/>
      <c r="I120" s="14"/>
      <c r="J120" s="14"/>
    </row>
    <row r="121" spans="1:10" ht="78.75">
      <c r="A121" s="17" t="s">
        <v>98</v>
      </c>
      <c r="B121" s="14">
        <f t="shared" si="29"/>
        <v>0</v>
      </c>
      <c r="C121" s="14"/>
      <c r="D121" s="14"/>
      <c r="E121" s="14">
        <f t="shared" si="22"/>
        <v>0</v>
      </c>
      <c r="F121" s="14"/>
      <c r="G121" s="14"/>
      <c r="H121" s="14"/>
      <c r="I121" s="14"/>
      <c r="J121" s="14"/>
    </row>
    <row r="122" spans="1:10" s="13" customFormat="1" ht="31.5" hidden="1">
      <c r="A122" s="16" t="s">
        <v>99</v>
      </c>
      <c r="B122" s="12">
        <f t="shared" si="29"/>
        <v>0</v>
      </c>
      <c r="C122" s="12"/>
      <c r="D122" s="12"/>
      <c r="E122" s="12">
        <f t="shared" si="22"/>
        <v>0</v>
      </c>
      <c r="F122" s="12"/>
      <c r="G122" s="12"/>
      <c r="H122" s="12"/>
      <c r="I122" s="12"/>
      <c r="J122" s="12"/>
    </row>
    <row r="123" spans="1:10" ht="78.75" hidden="1">
      <c r="A123" s="17" t="s">
        <v>100</v>
      </c>
      <c r="B123" s="14">
        <f t="shared" si="29"/>
        <v>0</v>
      </c>
      <c r="C123" s="14"/>
      <c r="D123" s="14"/>
      <c r="E123" s="14">
        <f t="shared" si="22"/>
        <v>0</v>
      </c>
      <c r="F123" s="14"/>
      <c r="G123" s="14"/>
      <c r="H123" s="14"/>
      <c r="I123" s="14"/>
      <c r="J123" s="14"/>
    </row>
    <row r="124" spans="1:10" ht="47.25" hidden="1">
      <c r="A124" s="17" t="s">
        <v>101</v>
      </c>
      <c r="B124" s="14">
        <f t="shared" si="29"/>
        <v>0</v>
      </c>
      <c r="C124" s="14"/>
      <c r="D124" s="14"/>
      <c r="E124" s="14">
        <f t="shared" si="22"/>
        <v>0</v>
      </c>
      <c r="F124" s="14"/>
      <c r="G124" s="14"/>
      <c r="H124" s="14"/>
      <c r="I124" s="14"/>
      <c r="J124" s="14"/>
    </row>
    <row r="125" spans="1:10" s="13" customFormat="1">
      <c r="A125" s="16" t="s">
        <v>102</v>
      </c>
      <c r="B125" s="14">
        <f t="shared" si="29"/>
        <v>5246.4000000000015</v>
      </c>
      <c r="C125" s="12">
        <v>4657</v>
      </c>
      <c r="D125" s="12">
        <f>D112</f>
        <v>589.40000000000146</v>
      </c>
      <c r="E125" s="14">
        <f t="shared" si="22"/>
        <v>3158.9499999999789</v>
      </c>
      <c r="F125" s="12">
        <f>F112</f>
        <v>3476.3499999999767</v>
      </c>
      <c r="G125" s="12">
        <f>G112</f>
        <v>-317.39999999999782</v>
      </c>
      <c r="H125" s="12"/>
      <c r="I125" s="12"/>
      <c r="J125" s="12"/>
    </row>
  </sheetData>
  <mergeCells count="7">
    <mergeCell ref="A5:J5"/>
    <mergeCell ref="A6:J6"/>
    <mergeCell ref="A7:J7"/>
    <mergeCell ref="A9:A10"/>
    <mergeCell ref="B9:D9"/>
    <mergeCell ref="E9:G9"/>
    <mergeCell ref="H9:J9"/>
  </mergeCells>
  <pageMargins left="0.52" right="0.23622047244094491" top="0.15" bottom="0.19685039370078741" header="0.16" footer="0.31496062992125984"/>
  <pageSetup scale="55" orientation="landscape" r:id="rId1"/>
  <headerFooter differentFirst="1" alignWithMargins="0">
    <oddHeader>&amp;R&amp;P</oddHeader>
  </headerFooter>
  <rowBreaks count="1" manualBreakCount="1">
    <brk id="9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AS-Budget</cp:lastModifiedBy>
  <cp:lastPrinted>2022-11-14T08:35:59Z</cp:lastPrinted>
  <dcterms:created xsi:type="dcterms:W3CDTF">2018-10-31T12:10:33Z</dcterms:created>
  <dcterms:modified xsi:type="dcterms:W3CDTF">2022-11-14T08:36:02Z</dcterms:modified>
</cp:coreProperties>
</file>