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330" windowWidth="20370" windowHeight="9750"/>
  </bookViews>
  <sheets>
    <sheet name="Лист1" sheetId="1" r:id="rId1"/>
    <sheet name="Лист2" sheetId="2" r:id="rId2"/>
  </sheets>
  <definedNames>
    <definedName name="_xlnm._FilterDatabase" localSheetId="0" hidden="1">Лист1!$A$12:$J$12</definedName>
    <definedName name="_xlnm.Print_Titles" localSheetId="0">Лист1!$9:$11</definedName>
    <definedName name="_xlnm.Print_Area" localSheetId="0">Лист1!$A$5:$J$126</definedName>
  </definedNames>
  <calcPr calcId="144525"/>
</workbook>
</file>

<file path=xl/calcChain.xml><?xml version="1.0" encoding="utf-8"?>
<calcChain xmlns="http://schemas.openxmlformats.org/spreadsheetml/2006/main">
  <c r="D126" i="1" l="1"/>
  <c r="G126" i="1"/>
  <c r="D95" i="1"/>
  <c r="F95" i="1"/>
  <c r="G95" i="1"/>
  <c r="E96" i="1"/>
  <c r="C95" i="1" l="1"/>
  <c r="B95" i="1" s="1"/>
  <c r="B96" i="1"/>
  <c r="B69" i="1"/>
  <c r="E19" i="1" l="1"/>
  <c r="F120" i="1" l="1"/>
  <c r="F116" i="1" s="1"/>
  <c r="F115" i="1" s="1"/>
  <c r="C48" i="1"/>
  <c r="C47" i="1" s="1"/>
  <c r="E52" i="1"/>
  <c r="C120" i="1"/>
  <c r="C116" i="1" s="1"/>
  <c r="C115" i="1" s="1"/>
  <c r="F93" i="1"/>
  <c r="B67" i="1"/>
  <c r="F68" i="1"/>
  <c r="G68" i="1"/>
  <c r="F48" i="1"/>
  <c r="F47" i="1" s="1"/>
  <c r="J109" i="1"/>
  <c r="E49" i="1" l="1"/>
  <c r="F78" i="1" l="1"/>
  <c r="C78" i="1"/>
  <c r="I82" i="1"/>
  <c r="E82" i="1"/>
  <c r="B82" i="1"/>
  <c r="H82" i="1" l="1"/>
  <c r="I53" i="1"/>
  <c r="C20" i="1"/>
  <c r="G20" i="1"/>
  <c r="F20" i="1"/>
  <c r="E34" i="1"/>
  <c r="E32" i="1"/>
  <c r="E30" i="1"/>
  <c r="I24" i="1"/>
  <c r="B24" i="1"/>
  <c r="E23" i="1"/>
  <c r="E24" i="1"/>
  <c r="E20" i="1" l="1"/>
  <c r="H24" i="1"/>
  <c r="I80" i="1"/>
  <c r="I79" i="1"/>
  <c r="E79" i="1"/>
  <c r="B79" i="1"/>
  <c r="F73" i="1"/>
  <c r="E76" i="1"/>
  <c r="I76" i="1"/>
  <c r="H79" i="1" l="1"/>
  <c r="B103" i="1"/>
  <c r="B109" i="1"/>
  <c r="B107" i="1"/>
  <c r="C73" i="1"/>
  <c r="B76" i="1"/>
  <c r="H76" i="1" s="1"/>
  <c r="E21" i="1" l="1"/>
  <c r="E22" i="1"/>
  <c r="I94" i="1" l="1"/>
  <c r="I109" i="1"/>
  <c r="I65" i="1" l="1"/>
  <c r="C68" i="1" l="1"/>
  <c r="D68" i="1"/>
  <c r="C93" i="1"/>
  <c r="I93" i="1" s="1"/>
  <c r="G25" i="1"/>
  <c r="E36" i="1"/>
  <c r="B68" i="1" l="1"/>
  <c r="B50" i="1"/>
  <c r="B51" i="1"/>
  <c r="B52" i="1"/>
  <c r="B49" i="1"/>
  <c r="E51" i="1"/>
  <c r="B48" i="1" l="1"/>
  <c r="G106" i="1" l="1"/>
  <c r="F106" i="1"/>
  <c r="G102" i="1"/>
  <c r="F102" i="1"/>
  <c r="G100" i="1"/>
  <c r="F100" i="1"/>
  <c r="E100" i="1" s="1"/>
  <c r="G90" i="1"/>
  <c r="F90" i="1"/>
  <c r="G83" i="1"/>
  <c r="F83" i="1"/>
  <c r="G78" i="1"/>
  <c r="G73" i="1"/>
  <c r="E73" i="1" s="1"/>
  <c r="G70" i="1"/>
  <c r="F70" i="1"/>
  <c r="G59" i="1"/>
  <c r="F59" i="1"/>
  <c r="F111" i="1" s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2" i="1"/>
  <c r="E110" i="1"/>
  <c r="E109" i="1"/>
  <c r="H109" i="1" s="1"/>
  <c r="E108" i="1"/>
  <c r="E107" i="1"/>
  <c r="H107" i="1" s="1"/>
  <c r="E105" i="1"/>
  <c r="E104" i="1"/>
  <c r="E103" i="1"/>
  <c r="E101" i="1"/>
  <c r="E99" i="1"/>
  <c r="E98" i="1"/>
  <c r="E97" i="1"/>
  <c r="E94" i="1"/>
  <c r="E93" i="1"/>
  <c r="E92" i="1"/>
  <c r="E91" i="1"/>
  <c r="E89" i="1"/>
  <c r="E88" i="1"/>
  <c r="E87" i="1"/>
  <c r="E86" i="1"/>
  <c r="E85" i="1"/>
  <c r="E84" i="1"/>
  <c r="E81" i="1"/>
  <c r="E80" i="1"/>
  <c r="E77" i="1"/>
  <c r="E75" i="1"/>
  <c r="E74" i="1"/>
  <c r="E72" i="1"/>
  <c r="E71" i="1"/>
  <c r="E69" i="1"/>
  <c r="E68" i="1"/>
  <c r="E67" i="1"/>
  <c r="E66" i="1"/>
  <c r="E65" i="1"/>
  <c r="E64" i="1"/>
  <c r="E63" i="1"/>
  <c r="E62" i="1"/>
  <c r="E61" i="1"/>
  <c r="E60" i="1"/>
  <c r="E95" i="1" l="1"/>
  <c r="E83" i="1"/>
  <c r="E102" i="1"/>
  <c r="E78" i="1"/>
  <c r="E59" i="1"/>
  <c r="E70" i="1"/>
  <c r="E90" i="1"/>
  <c r="E106" i="1"/>
  <c r="G111" i="1"/>
  <c r="E43" i="1"/>
  <c r="E29" i="1"/>
  <c r="E28" i="1"/>
  <c r="E27" i="1"/>
  <c r="E26" i="1"/>
  <c r="E17" i="1"/>
  <c r="E56" i="1"/>
  <c r="E55" i="1"/>
  <c r="E54" i="1"/>
  <c r="E53" i="1"/>
  <c r="E50" i="1"/>
  <c r="E48" i="1" s="1"/>
  <c r="G48" i="1"/>
  <c r="G47" i="1" s="1"/>
  <c r="E47" i="1" s="1"/>
  <c r="E45" i="1"/>
  <c r="E39" i="1"/>
  <c r="E37" i="1"/>
  <c r="G35" i="1"/>
  <c r="F35" i="1"/>
  <c r="G31" i="1"/>
  <c r="F31" i="1"/>
  <c r="F25" i="1"/>
  <c r="G18" i="1"/>
  <c r="F18" i="1"/>
  <c r="G15" i="1"/>
  <c r="F15" i="1"/>
  <c r="I107" i="1"/>
  <c r="J103" i="1"/>
  <c r="I103" i="1"/>
  <c r="J101" i="1"/>
  <c r="I101" i="1"/>
  <c r="I99" i="1"/>
  <c r="I98" i="1"/>
  <c r="I97" i="1"/>
  <c r="I92" i="1"/>
  <c r="I91" i="1"/>
  <c r="I89" i="1"/>
  <c r="I88" i="1"/>
  <c r="I87" i="1"/>
  <c r="I86" i="1"/>
  <c r="I85" i="1"/>
  <c r="I84" i="1"/>
  <c r="J81" i="1"/>
  <c r="I81" i="1"/>
  <c r="I77" i="1"/>
  <c r="I75" i="1"/>
  <c r="J74" i="1"/>
  <c r="I74" i="1"/>
  <c r="I72" i="1"/>
  <c r="I71" i="1"/>
  <c r="J69" i="1"/>
  <c r="I69" i="1"/>
  <c r="H69" i="1"/>
  <c r="J68" i="1"/>
  <c r="I68" i="1"/>
  <c r="H68" i="1"/>
  <c r="J67" i="1"/>
  <c r="I67" i="1"/>
  <c r="H67" i="1"/>
  <c r="J66" i="1"/>
  <c r="I66" i="1"/>
  <c r="I64" i="1"/>
  <c r="I63" i="1"/>
  <c r="J62" i="1"/>
  <c r="I62" i="1"/>
  <c r="J61" i="1"/>
  <c r="I61" i="1"/>
  <c r="I60" i="1"/>
  <c r="I52" i="1"/>
  <c r="J51" i="1"/>
  <c r="I51" i="1"/>
  <c r="H51" i="1"/>
  <c r="I50" i="1"/>
  <c r="J49" i="1"/>
  <c r="I49" i="1"/>
  <c r="J45" i="1"/>
  <c r="I43" i="1"/>
  <c r="I39" i="1"/>
  <c r="J37" i="1"/>
  <c r="I37" i="1"/>
  <c r="I36" i="1"/>
  <c r="I34" i="1"/>
  <c r="I32" i="1"/>
  <c r="I30" i="1"/>
  <c r="J29" i="1"/>
  <c r="I27" i="1"/>
  <c r="J26" i="1"/>
  <c r="I23" i="1"/>
  <c r="J22" i="1"/>
  <c r="I22" i="1"/>
  <c r="I19" i="1"/>
  <c r="J17" i="1"/>
  <c r="I17" i="1"/>
  <c r="D59" i="1"/>
  <c r="J59" i="1" s="1"/>
  <c r="C59" i="1"/>
  <c r="I59" i="1" s="1"/>
  <c r="D106" i="1"/>
  <c r="J106" i="1" s="1"/>
  <c r="C106" i="1"/>
  <c r="D102" i="1"/>
  <c r="J102" i="1" s="1"/>
  <c r="C102" i="1"/>
  <c r="I102" i="1" s="1"/>
  <c r="D100" i="1"/>
  <c r="J100" i="1" s="1"/>
  <c r="C100" i="1"/>
  <c r="I100" i="1" s="1"/>
  <c r="I95" i="1"/>
  <c r="D90" i="1"/>
  <c r="C90" i="1"/>
  <c r="I90" i="1" s="1"/>
  <c r="D83" i="1"/>
  <c r="C83" i="1"/>
  <c r="I83" i="1" s="1"/>
  <c r="D78" i="1"/>
  <c r="B78" i="1" s="1"/>
  <c r="I78" i="1"/>
  <c r="D73" i="1"/>
  <c r="J73" i="1" s="1"/>
  <c r="I73" i="1"/>
  <c r="D70" i="1"/>
  <c r="J70" i="1" s="1"/>
  <c r="C70" i="1"/>
  <c r="I70" i="1" s="1"/>
  <c r="H49" i="1"/>
  <c r="D48" i="1"/>
  <c r="D47" i="1" s="1"/>
  <c r="D15" i="1"/>
  <c r="C15" i="1"/>
  <c r="D18" i="1"/>
  <c r="C18" i="1"/>
  <c r="D20" i="1"/>
  <c r="B20" i="1" s="1"/>
  <c r="D25" i="1"/>
  <c r="C25" i="1"/>
  <c r="D31" i="1"/>
  <c r="D35" i="1"/>
  <c r="C31" i="1"/>
  <c r="C35" i="1"/>
  <c r="I35" i="1" s="1"/>
  <c r="B125" i="1"/>
  <c r="B124" i="1"/>
  <c r="B123" i="1"/>
  <c r="B122" i="1"/>
  <c r="B121" i="1"/>
  <c r="B120" i="1"/>
  <c r="B119" i="1"/>
  <c r="B118" i="1"/>
  <c r="B117" i="1"/>
  <c r="B116" i="1"/>
  <c r="B115" i="1"/>
  <c r="B114" i="1"/>
  <c r="B112" i="1"/>
  <c r="B110" i="1"/>
  <c r="B108" i="1"/>
  <c r="B105" i="1"/>
  <c r="B104" i="1"/>
  <c r="H103" i="1"/>
  <c r="B101" i="1"/>
  <c r="H101" i="1" s="1"/>
  <c r="B99" i="1"/>
  <c r="H99" i="1" s="1"/>
  <c r="B98" i="1"/>
  <c r="H98" i="1" s="1"/>
  <c r="B97" i="1"/>
  <c r="H97" i="1" s="1"/>
  <c r="B94" i="1"/>
  <c r="H94" i="1" s="1"/>
  <c r="B93" i="1"/>
  <c r="H93" i="1" s="1"/>
  <c r="B92" i="1"/>
  <c r="H92" i="1" s="1"/>
  <c r="B91" i="1"/>
  <c r="H91" i="1" s="1"/>
  <c r="B89" i="1"/>
  <c r="H89" i="1" s="1"/>
  <c r="B88" i="1"/>
  <c r="H88" i="1" s="1"/>
  <c r="B87" i="1"/>
  <c r="H87" i="1" s="1"/>
  <c r="B86" i="1"/>
  <c r="H86" i="1" s="1"/>
  <c r="B85" i="1"/>
  <c r="H85" i="1" s="1"/>
  <c r="B84" i="1"/>
  <c r="H84" i="1" s="1"/>
  <c r="B81" i="1"/>
  <c r="H81" i="1" s="1"/>
  <c r="B80" i="1"/>
  <c r="B77" i="1"/>
  <c r="H77" i="1" s="1"/>
  <c r="B75" i="1"/>
  <c r="H75" i="1" s="1"/>
  <c r="B74" i="1"/>
  <c r="H74" i="1" s="1"/>
  <c r="B72" i="1"/>
  <c r="H72" i="1" s="1"/>
  <c r="B71" i="1"/>
  <c r="H71" i="1" s="1"/>
  <c r="B66" i="1"/>
  <c r="H66" i="1" s="1"/>
  <c r="B65" i="1"/>
  <c r="B64" i="1"/>
  <c r="H64" i="1" s="1"/>
  <c r="B63" i="1"/>
  <c r="H63" i="1" s="1"/>
  <c r="B62" i="1"/>
  <c r="H62" i="1" s="1"/>
  <c r="B61" i="1"/>
  <c r="H61" i="1" s="1"/>
  <c r="B60" i="1"/>
  <c r="H60" i="1" s="1"/>
  <c r="B56" i="1"/>
  <c r="B55" i="1"/>
  <c r="B54" i="1"/>
  <c r="B53" i="1"/>
  <c r="B45" i="1"/>
  <c r="B44" i="1"/>
  <c r="B43" i="1"/>
  <c r="B41" i="1"/>
  <c r="B39" i="1"/>
  <c r="B37" i="1"/>
  <c r="B36" i="1"/>
  <c r="H36" i="1" s="1"/>
  <c r="B34" i="1"/>
  <c r="H34" i="1" s="1"/>
  <c r="B33" i="1"/>
  <c r="B32" i="1"/>
  <c r="H32" i="1" s="1"/>
  <c r="B30" i="1"/>
  <c r="H30" i="1" s="1"/>
  <c r="B29" i="1"/>
  <c r="B28" i="1"/>
  <c r="B27" i="1"/>
  <c r="B26" i="1"/>
  <c r="B23" i="1"/>
  <c r="H23" i="1" s="1"/>
  <c r="B22" i="1"/>
  <c r="B21" i="1"/>
  <c r="B19" i="1"/>
  <c r="H19" i="1" s="1"/>
  <c r="B17" i="1"/>
  <c r="B16" i="1"/>
  <c r="B47" i="1" l="1"/>
  <c r="G13" i="1"/>
  <c r="J78" i="1"/>
  <c r="H78" i="1"/>
  <c r="I106" i="1"/>
  <c r="B106" i="1"/>
  <c r="H106" i="1" s="1"/>
  <c r="F13" i="1"/>
  <c r="H29" i="1"/>
  <c r="E31" i="1"/>
  <c r="I18" i="1"/>
  <c r="E18" i="1"/>
  <c r="H39" i="1"/>
  <c r="H27" i="1"/>
  <c r="H37" i="1"/>
  <c r="J15" i="1"/>
  <c r="D111" i="1"/>
  <c r="J111" i="1" s="1"/>
  <c r="J20" i="1"/>
  <c r="H50" i="1"/>
  <c r="H26" i="1"/>
  <c r="H22" i="1"/>
  <c r="I48" i="1"/>
  <c r="I47" i="1"/>
  <c r="I25" i="1"/>
  <c r="E35" i="1"/>
  <c r="H45" i="1"/>
  <c r="J47" i="1"/>
  <c r="H17" i="1"/>
  <c r="H43" i="1"/>
  <c r="B35" i="1"/>
  <c r="I20" i="1"/>
  <c r="J25" i="1"/>
  <c r="E111" i="1"/>
  <c r="E15" i="1"/>
  <c r="I31" i="1"/>
  <c r="E25" i="1"/>
  <c r="I15" i="1"/>
  <c r="J48" i="1"/>
  <c r="C111" i="1"/>
  <c r="I111" i="1" s="1"/>
  <c r="B90" i="1"/>
  <c r="H90" i="1" s="1"/>
  <c r="B100" i="1"/>
  <c r="H100" i="1" s="1"/>
  <c r="B102" i="1"/>
  <c r="H102" i="1" s="1"/>
  <c r="B59" i="1"/>
  <c r="H95" i="1"/>
  <c r="B83" i="1"/>
  <c r="H83" i="1" s="1"/>
  <c r="B73" i="1"/>
  <c r="H73" i="1" s="1"/>
  <c r="B70" i="1"/>
  <c r="H70" i="1" s="1"/>
  <c r="D13" i="1"/>
  <c r="D57" i="1" s="1"/>
  <c r="B15" i="1"/>
  <c r="C13" i="1"/>
  <c r="C57" i="1" s="1"/>
  <c r="B18" i="1"/>
  <c r="B31" i="1"/>
  <c r="B25" i="1"/>
  <c r="D113" i="1" l="1"/>
  <c r="C113" i="1"/>
  <c r="C126" i="1"/>
  <c r="B126" i="1" s="1"/>
  <c r="E13" i="1"/>
  <c r="H18" i="1"/>
  <c r="H31" i="1"/>
  <c r="H20" i="1"/>
  <c r="F57" i="1"/>
  <c r="F126" i="1" s="1"/>
  <c r="E126" i="1" s="1"/>
  <c r="H15" i="1"/>
  <c r="H47" i="1"/>
  <c r="H35" i="1"/>
  <c r="H25" i="1"/>
  <c r="B111" i="1"/>
  <c r="H111" i="1" s="1"/>
  <c r="H59" i="1"/>
  <c r="H48" i="1"/>
  <c r="I13" i="1"/>
  <c r="J13" i="1"/>
  <c r="G57" i="1"/>
  <c r="G113" i="1" s="1"/>
  <c r="B13" i="1"/>
  <c r="B57" i="1"/>
  <c r="B113" i="1" l="1"/>
  <c r="I57" i="1"/>
  <c r="F113" i="1"/>
  <c r="J57" i="1"/>
  <c r="H13" i="1"/>
  <c r="E57" i="1"/>
  <c r="H57" i="1" s="1"/>
  <c r="E113" i="1" l="1"/>
</calcChain>
</file>

<file path=xl/sharedStrings.xml><?xml version="1.0" encoding="utf-8"?>
<sst xmlns="http://schemas.openxmlformats.org/spreadsheetml/2006/main" count="121" uniqueCount="115">
  <si>
    <t>ОЦЕНКА ОЖИДАЕМОГО ИСПОЛНЕНИЯ</t>
  </si>
  <si>
    <t>ПО КЛАССИФИКАЦИИ ДОХОДОВ И РАСХОДОВ БЮДЖЕТА</t>
  </si>
  <si>
    <t>(тыс. рублей)</t>
  </si>
  <si>
    <t>Наименование показателя</t>
  </si>
  <si>
    <t>Уточненный план</t>
  </si>
  <si>
    <t>% исполнения к уточненному плану</t>
  </si>
  <si>
    <t>Консолидированный бюджет</t>
  </si>
  <si>
    <t>НАЛОГОВЫЕ И НЕНАЛОГОВЫЕ ДОХОДЫ</t>
  </si>
  <si>
    <t>НАЛОГИ НА ПРИБЫЛЬ, ДОХОДЫ</t>
  </si>
  <si>
    <t>Налог на прибыль организаций</t>
  </si>
  <si>
    <t>Налог на доходы физических лиц</t>
  </si>
  <si>
    <t>НАЛОГИ НА ТОВАРЫ (РАБОТЫ, УСЛУГИ), РЕАЛИЗУЕМЫЕ НА ТЕРРИТОРИИ РОССИЙСКОЙ ФЕДЕРАЦИИ</t>
  </si>
  <si>
    <t>Акцизы по подакцизным товарам (продукции), производимым на территории Российской Федерации</t>
  </si>
  <si>
    <t>НАЛОГИ НА СОВОКУПНЫЙ ДОХОД</t>
  </si>
  <si>
    <t>Единый налог на вмененный доход для отдельных видов деятельности</t>
  </si>
  <si>
    <t>Единый сельскохозяйственный налог</t>
  </si>
  <si>
    <t>Налог, взимаемый в связи с применением патентной системы налогообложения</t>
  </si>
  <si>
    <t>НАЛОГИ НА ИМУЩЕСТВО</t>
  </si>
  <si>
    <t>Налог на имущество физических лиц</t>
  </si>
  <si>
    <t>Налог на имущество организаций</t>
  </si>
  <si>
    <t>Транспортный налог</t>
  </si>
  <si>
    <t>Земельный налог</t>
  </si>
  <si>
    <t>ГОСУДАРСТВЕННАЯ ПОШЛИНА</t>
  </si>
  <si>
    <t>ДОХОДЫ ОТ ИСПОЛЬЗОВАНИЯ ИМУЩЕСТВА, НАХОДЯЩЕГОСЯ В ГОСУДАРСТВЕННОЙ И МУНИЦИПАЛЬНОЙ СОБСТВЕННОСТИ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</si>
  <si>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</si>
  <si>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Платежи от государственных и муниципальных унитарных предприятий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</si>
  <si>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</si>
  <si>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ПЛАТЕЖИ ПРИ ПОЛЬЗОВАНИИ ПРИРОДНЫМИ РЕСУРСАМИ</t>
  </si>
  <si>
    <t>Плата за негативное воздействие на окружающую среду</t>
  </si>
  <si>
    <t>ДОХОДЫ ОТ ОКАЗАНИЯ ПЛАТНЫХ УСЛУГ (РАБОТ) И КОМПЕНСАЦИИ ЗАТРАТ ГОСУДАРСТВА</t>
  </si>
  <si>
    <t>ДОХОДЫ ОТ ПРОДАЖИ МАТЕРИАЛЬНЫХ И НЕМАТЕРИАЛЬНЫХ АКТИВОВ</t>
  </si>
  <si>
    <t>АДМИНИСТРАТИВНЫЕ ПЛАТЕЖИ И СБОРЫ</t>
  </si>
  <si>
    <t>ШТРАФЫ, САНКЦИИ, ВОЗМЕЩЕНИЕ УЩЕРБА</t>
  </si>
  <si>
    <t>ПРОЧИЕ НЕНАЛОГОВЫЕ ДОХОДЫ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</si>
  <si>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</si>
  <si>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</si>
  <si>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Дотации бюджетам бюджетной системы Российской Федерации</t>
  </si>
  <si>
    <t>Субсидии бюджетам бюджетной системы Российской Федерации (межбюджетные субсидии)</t>
  </si>
  <si>
    <t>Субвенции бюджетам бюджетной системы Российской Федерации</t>
  </si>
  <si>
    <t>Иные межбюджетные трансферты</t>
  </si>
  <si>
    <t>БЕЗВОЗМЕЗДНЫЕ ПОСТУПЛЕНИЯ ОТ ГОСУДАРСТВЕННЫХ (МУНИЦИПАЛЬНЫХ) ОРГАНИЗАЦИЙ</t>
  </si>
  <si>
    <t>БЕЗВОЗМЕЗДНЫЕ ПОСТУПЛЕНИЯ ОТ НЕГОСУДАРСТВЕННЫХ ОРГАНИЗАЦИЙ</t>
  </si>
  <si>
    <t>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СУБСИДИЙ, СУБВЕНЦИЙ И ИНЫХ МЕЖБЮДЖЕТНЫХ ТРАНСФЕРТОВ, ИМЕЮЩИХ ЦЕЛЕВОЕ НАЗНАЧЕНИЕ, ПРОШЛЫХ ЛЕТ</t>
  </si>
  <si>
    <t>ВОЗВРАТ ОСТАТКОВ СУБСИДИЙ, СУБВЕНЦИЙ И ИНЫХ МЕЖБЮДЖЕТНЫХ ТРАНСФЕРТОВ, ИМЕЮЩИХ ЦЕЛЕВОЕ НАЗНАЧЕНИЕ, ПРОШЛЫХ ЛЕТ</t>
  </si>
  <si>
    <t>ИТОГО ДОХОДОВ</t>
  </si>
  <si>
    <t>ОБЩЕГОСУДАРСТВЕННЫЕ ВОПРОСЫ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</si>
  <si>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</si>
  <si>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</si>
  <si>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</si>
  <si>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Судебная система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</si>
  <si>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</si>
  <si>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Обеспечение проведения выборов и референдумов</t>
  </si>
  <si>
    <t>Резервные фонды</t>
  </si>
  <si>
    <t>Другие общегосударственные вопросы</t>
  </si>
  <si>
    <t>НАЦИОНАЛЬНАЯ ОБОРОНА</t>
  </si>
  <si>
    <t>Мобилизационная и вневойсковая подготовка</t>
  </si>
  <si>
    <t>НАЦИОНАЛЬНАЯ БЕЗОПАСНОСТЬ И ПРАВООХРАНИТЕЛЬНАЯ ДЕЯТЕЛЬНОСТЬ</t>
  </si>
  <si>
    <t>НАЦИОНАЛЬНАЯ ЭКОНОМИКА</t>
  </si>
  <si>
    <t>Сельское хозяйство и рыболовство</t>
  </si>
  <si>
    <t>Дорожное хозяйство (дорожные фонды)</t>
  </si>
  <si>
    <t>Другие вопросы в области национальной экономики</t>
  </si>
  <si>
    <t>ЖИЛИЩНО-КОММУНАЛЬНОЕ ХОЗЯЙСТВО</t>
  </si>
  <si>
    <t>Коммунальное хозяйство</t>
  </si>
  <si>
    <t>Благоустройство</t>
  </si>
  <si>
    <t>ОБРАЗОВАНИЕ</t>
  </si>
  <si>
    <t>Дошкольное образование</t>
  </si>
  <si>
    <t>Общее образование</t>
  </si>
  <si>
    <t>Дополнительное образование детей</t>
  </si>
  <si>
    <t>Профессиональная подготовка, переподготовка и повышение квалификации</t>
  </si>
  <si>
    <t>Молодежная политика</t>
  </si>
  <si>
    <t>Другие вопросы в области образования</t>
  </si>
  <si>
    <t>КУЛЬТУРА, КИНЕМАТОГРАФИЯ</t>
  </si>
  <si>
    <t>Культура</t>
  </si>
  <si>
    <t>Другие вопросы в области культуры, кинематографии</t>
  </si>
  <si>
    <t>ЗДРАВООХРАНЕНИЕ</t>
  </si>
  <si>
    <t>СОЦИАЛЬНАЯ ПОЛИТИКА</t>
  </si>
  <si>
    <t>Социальное обеспечение населения</t>
  </si>
  <si>
    <t>Охрана семьи и детства</t>
  </si>
  <si>
    <t>Другие вопросы в области социальной политики</t>
  </si>
  <si>
    <t>ФИЗИЧЕСКАЯ КУЛЬТУРА И СПОРТ</t>
  </si>
  <si>
    <t>Физическая культура</t>
  </si>
  <si>
    <t>СРЕДСТВА МАССОВОЙ ИНФОРМАЦИИ</t>
  </si>
  <si>
    <t>Периодическая печать и издательства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</si>
  <si>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</si>
  <si>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</si>
  <si>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>МЕЖБЮДЖЕТНЫЕ ТРАНСФЕРТЫ ОБЩЕГО ХАРАКТЕРА БЮДЖЕТАМ БЮДЖЕТНОЙ СИСТЕМЫ РОССИЙСКОЙ ФЕДЕРАЦИИ</t>
  </si>
  <si>
    <t>Дотации на выравнивание бюджетной обеспеченности субъектов Российской Федерации и муниципальных образований</t>
  </si>
  <si>
    <t>Иные дотации</t>
  </si>
  <si>
    <t>Прочие межбюджетные трансферты общего характера</t>
  </si>
  <si>
    <t>ИТОГО РАСХОДОВ</t>
  </si>
  <si>
    <t>ДЕФИЦИТ (-); ПРОФИЦИТ (+) БЮДЖЕТА</t>
  </si>
  <si>
    <t>Источники финансирования дефицита бюджетов - всего, в том числе:</t>
  </si>
  <si>
    <t>Источники внутреннего финансирования, из них:</t>
  </si>
  <si>
    <t>Кредиты кредитных организаций в валюте Российской Федерации</t>
  </si>
  <si>
    <t>Получение кредитов от кредитных организаций в валюте Российской Федерации</t>
  </si>
  <si>
    <t>Погашение кредитов, предоставленных кредитными организациями в валюте Российской Федерации</t>
  </si>
  <si>
    <t>Бюджетные кредиты от других бюджетов бюджетной системы Российской Федерации в валюте Российской Федерации</t>
  </si>
  <si>
    <t>Получение бюджетных кредитов от других бюджетов бюджетной системы Российской Федерации в валюте Российской Федерации</t>
  </si>
  <si>
    <t>Погашение бюджетных кредитов, полученных от других бюджетов бюджетной системы Российской Федерации в валюте Российской Федерации</t>
  </si>
  <si>
    <t>Иные источники внутреннего финансирования дефицитов бюджетов</t>
  </si>
  <si>
    <t>Предоставление бюджетных кредитов другим бюджетам бюджетной системы Российской Федерации из бюджетов субъектов Российской Федерации в валюте Российской Федерации</t>
  </si>
  <si>
    <t>Возврат бюджетных кредитов, предоставленных внутри страны в валюте Российской Федерации</t>
  </si>
  <si>
    <t>Изменение остатков средств</t>
  </si>
  <si>
    <t>Бюджет муниципального района</t>
  </si>
  <si>
    <t>бюджеты поселений</t>
  </si>
  <si>
    <t>Другие вопросы в области здравоохранения</t>
  </si>
  <si>
    <t>Защита населения и территории от чрезвычайных ситуаций природного и техногенного характера, пожарная безопасность</t>
  </si>
  <si>
    <t>Другие вопросы в области национальной безопасности и правоохранительной деятельности</t>
  </si>
  <si>
    <t>Связь и информатика</t>
  </si>
  <si>
    <t>Жилищное хозяйство</t>
  </si>
  <si>
    <t>Налог, взимаемый в связи с применением упрощенной системы налогообложения</t>
  </si>
  <si>
    <t>Другие вопросы в области жилищно-коммунального хозяйства</t>
  </si>
  <si>
    <t>КОНСОЛИДИРОВАННОГО БЮДЖЕТА ТЕС-ХЕМСКОГО КОЖУУНА РЕСПУБЛИКИ ТЫВА ЗА 2024 ГОД</t>
  </si>
  <si>
    <t>Ожидаемое исполнение за 2024 год</t>
  </si>
  <si>
    <t>Пенсионное обеспечение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</si>
</sst>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6" x14ac:knownFonts="1">
    <font>
      <sz val="10"/>
      <name val="Arial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5">
    <xf numFmtId="0" fontId="0" fillId="0" borderId="0" xfId="0"/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164" fontId="2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164" fontId="3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2" fillId="0" borderId="0" xfId="1" applyFont="1" applyFill="1" applyAlignment="1">
      <alignment horizontal="center"/>
    </xf>
    <xf numFmtId="0" fontId="2" fillId="0" borderId="0" xfId="1" applyFont="1" applyFill="1" applyAlignment="1">
      <alignment horizont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</cellXfs>
  <cellStyles count="2">
    <cellStyle name="Обычный" xfId="0" builtinId="0"/>
    <cellStyle name="Обычный_республиканский  2005 г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J126"/>
  <sheetViews>
    <sheetView tabSelected="1" view="pageBreakPreview" zoomScale="85" zoomScaleNormal="90" zoomScaleSheetLayoutView="85" workbookViewId="0">
      <pane xSplit="1" ySplit="12" topLeftCell="B118" activePane="bottomRight" state="frozen"/>
      <selection pane="topRight" activeCell="B1" sqref="B1"/>
      <selection pane="bottomLeft" activeCell="A9" sqref="A9"/>
      <selection pane="bottomRight" activeCell="C121" sqref="C121"/>
    </sheetView>
  </sheetViews>
  <sheetFormatPr defaultColWidth="9.140625" defaultRowHeight="15.75" x14ac:dyDescent="0.2"/>
  <cols>
    <col min="1" max="1" width="45.85546875" style="2" customWidth="1"/>
    <col min="2" max="2" width="17.7109375" style="1" customWidth="1"/>
    <col min="3" max="3" width="20.28515625" style="1" customWidth="1"/>
    <col min="4" max="4" width="20.7109375" style="1" customWidth="1"/>
    <col min="5" max="5" width="16.85546875" style="1" customWidth="1"/>
    <col min="6" max="6" width="20.5703125" style="1" customWidth="1"/>
    <col min="7" max="7" width="20.28515625" style="1" customWidth="1"/>
    <col min="8" max="8" width="18.7109375" style="3" customWidth="1"/>
    <col min="9" max="10" width="20.7109375" style="3" customWidth="1"/>
    <col min="11" max="16384" width="9.140625" style="1"/>
  </cols>
  <sheetData>
    <row r="5" spans="1:10" x14ac:dyDescent="0.25">
      <c r="A5" s="18" t="s">
        <v>0</v>
      </c>
      <c r="B5" s="18"/>
      <c r="C5" s="18"/>
      <c r="D5" s="18"/>
      <c r="E5" s="18"/>
      <c r="F5" s="18"/>
      <c r="G5" s="18"/>
      <c r="H5" s="18"/>
      <c r="I5" s="18"/>
      <c r="J5" s="18"/>
    </row>
    <row r="6" spans="1:10" x14ac:dyDescent="0.25">
      <c r="A6" s="18" t="s">
        <v>112</v>
      </c>
      <c r="B6" s="18"/>
      <c r="C6" s="18"/>
      <c r="D6" s="18"/>
      <c r="E6" s="18"/>
      <c r="F6" s="18"/>
      <c r="G6" s="18"/>
      <c r="H6" s="18"/>
      <c r="I6" s="18"/>
      <c r="J6" s="18"/>
    </row>
    <row r="7" spans="1:10" x14ac:dyDescent="0.25">
      <c r="A7" s="19" t="s">
        <v>1</v>
      </c>
      <c r="B7" s="19"/>
      <c r="C7" s="19"/>
      <c r="D7" s="19"/>
      <c r="E7" s="19"/>
      <c r="F7" s="19"/>
      <c r="G7" s="19"/>
      <c r="H7" s="19"/>
      <c r="I7" s="19"/>
      <c r="J7" s="19"/>
    </row>
    <row r="8" spans="1:10" ht="16.5" thickBot="1" x14ac:dyDescent="0.25">
      <c r="J8" s="4" t="s">
        <v>2</v>
      </c>
    </row>
    <row r="9" spans="1:10" ht="16.5" thickBot="1" x14ac:dyDescent="0.25">
      <c r="A9" s="20" t="s">
        <v>3</v>
      </c>
      <c r="B9" s="22" t="s">
        <v>4</v>
      </c>
      <c r="C9" s="23"/>
      <c r="D9" s="23"/>
      <c r="E9" s="23" t="s">
        <v>113</v>
      </c>
      <c r="F9" s="23"/>
      <c r="G9" s="23"/>
      <c r="H9" s="23" t="s">
        <v>5</v>
      </c>
      <c r="I9" s="23"/>
      <c r="J9" s="24"/>
    </row>
    <row r="10" spans="1:10" s="7" customFormat="1" ht="53.25" customHeight="1" thickBot="1" x14ac:dyDescent="0.25">
      <c r="A10" s="21"/>
      <c r="B10" s="5" t="s">
        <v>6</v>
      </c>
      <c r="C10" s="6" t="s">
        <v>103</v>
      </c>
      <c r="D10" s="6" t="s">
        <v>104</v>
      </c>
      <c r="E10" s="6" t="s">
        <v>6</v>
      </c>
      <c r="F10" s="6" t="s">
        <v>103</v>
      </c>
      <c r="G10" s="6" t="s">
        <v>104</v>
      </c>
      <c r="H10" s="6" t="s">
        <v>6</v>
      </c>
      <c r="I10" s="6" t="s">
        <v>103</v>
      </c>
      <c r="J10" s="6" t="s">
        <v>104</v>
      </c>
    </row>
    <row r="11" spans="1:10" s="10" customFormat="1" ht="13.5" thickBot="1" x14ac:dyDescent="0.25">
      <c r="A11" s="8">
        <v>1</v>
      </c>
      <c r="B11" s="9">
        <v>2</v>
      </c>
      <c r="C11" s="8">
        <v>3</v>
      </c>
      <c r="D11" s="9">
        <v>4</v>
      </c>
      <c r="E11" s="8">
        <v>5</v>
      </c>
      <c r="F11" s="9">
        <v>6</v>
      </c>
      <c r="G11" s="8">
        <v>7</v>
      </c>
      <c r="H11" s="9">
        <v>8</v>
      </c>
      <c r="I11" s="8">
        <v>9</v>
      </c>
      <c r="J11" s="9">
        <v>10</v>
      </c>
    </row>
    <row r="12" spans="1:10" s="7" customFormat="1" x14ac:dyDescent="0.2">
      <c r="A12" s="11"/>
      <c r="B12" s="11"/>
      <c r="C12" s="11"/>
      <c r="D12" s="11"/>
      <c r="E12" s="11"/>
      <c r="F12" s="11"/>
      <c r="G12" s="11"/>
      <c r="H12" s="11"/>
      <c r="I12" s="11"/>
      <c r="J12" s="11"/>
    </row>
    <row r="13" spans="1:10" s="13" customFormat="1" ht="31.5" x14ac:dyDescent="0.25">
      <c r="A13" s="16" t="s">
        <v>7</v>
      </c>
      <c r="B13" s="12">
        <f>C13+D13</f>
        <v>86196</v>
      </c>
      <c r="C13" s="12">
        <f>C15+C18+C20+C25+C30+C31+C35+C37+C39+C41+C43+C45</f>
        <v>81740</v>
      </c>
      <c r="D13" s="12">
        <f>D15+D18+D20+D25+D30+D31+D35+D37+D39+D41+D43+D45</f>
        <v>4456</v>
      </c>
      <c r="E13" s="12">
        <f>F13+G13</f>
        <v>85034</v>
      </c>
      <c r="F13" s="12">
        <f>F15+F18+F20+F25+F30+F31+F35+F37+F39+F41+F43+F45</f>
        <v>80760</v>
      </c>
      <c r="G13" s="12">
        <f>G15+G18+G20+G25+G30+G31+G35+G37+G39+G41+G43+G45</f>
        <v>4274</v>
      </c>
      <c r="H13" s="12">
        <f>E13/B13%</f>
        <v>98.651909601373603</v>
      </c>
      <c r="I13" s="12">
        <f>F13/C13%</f>
        <v>98.801076584291664</v>
      </c>
      <c r="J13" s="12">
        <f>G13/D13%</f>
        <v>95.915619389587064</v>
      </c>
    </row>
    <row r="14" spans="1:10" s="13" customFormat="1" x14ac:dyDescent="0.25">
      <c r="A14" s="16"/>
      <c r="B14" s="14"/>
      <c r="C14" s="14"/>
      <c r="D14" s="14"/>
      <c r="E14" s="14"/>
      <c r="F14" s="14"/>
      <c r="G14" s="14"/>
      <c r="H14" s="14"/>
      <c r="I14" s="14"/>
      <c r="J14" s="14"/>
    </row>
    <row r="15" spans="1:10" s="13" customFormat="1" x14ac:dyDescent="0.25">
      <c r="A15" s="16" t="s">
        <v>8</v>
      </c>
      <c r="B15" s="12">
        <f t="shared" ref="B15:B67" si="0">C15+D15</f>
        <v>54800</v>
      </c>
      <c r="C15" s="12">
        <f>C16+C17</f>
        <v>52629</v>
      </c>
      <c r="D15" s="12">
        <f>D16+D17</f>
        <v>2171</v>
      </c>
      <c r="E15" s="12">
        <f t="shared" ref="E15" si="1">F15+G15</f>
        <v>54793</v>
      </c>
      <c r="F15" s="12">
        <f>F16+F17</f>
        <v>52602</v>
      </c>
      <c r="G15" s="12">
        <f>G16+G17</f>
        <v>2191</v>
      </c>
      <c r="H15" s="12">
        <f t="shared" ref="H15:H79" si="2">E15/B15%</f>
        <v>99.987226277372258</v>
      </c>
      <c r="I15" s="12">
        <f t="shared" ref="I15:I78" si="3">F15/C15%</f>
        <v>99.948697486176826</v>
      </c>
      <c r="J15" s="12">
        <f t="shared" ref="J15:J78" si="4">G15/D15%</f>
        <v>100.92123445416858</v>
      </c>
    </row>
    <row r="16" spans="1:10" x14ac:dyDescent="0.25">
      <c r="A16" s="17" t="s">
        <v>9</v>
      </c>
      <c r="B16" s="14">
        <f t="shared" si="0"/>
        <v>0</v>
      </c>
      <c r="C16" s="14"/>
      <c r="D16" s="14"/>
      <c r="E16" s="14"/>
      <c r="F16" s="14"/>
      <c r="G16" s="14"/>
      <c r="H16" s="14"/>
      <c r="I16" s="14"/>
      <c r="J16" s="14"/>
    </row>
    <row r="17" spans="1:10" x14ac:dyDescent="0.25">
      <c r="A17" s="17" t="s">
        <v>10</v>
      </c>
      <c r="B17" s="14">
        <f t="shared" si="0"/>
        <v>54800</v>
      </c>
      <c r="C17" s="14">
        <v>52629</v>
      </c>
      <c r="D17" s="14">
        <v>2171</v>
      </c>
      <c r="E17" s="14">
        <f t="shared" ref="E17" si="5">F17+G17</f>
        <v>54793</v>
      </c>
      <c r="F17" s="14">
        <v>52602</v>
      </c>
      <c r="G17" s="14">
        <v>2191</v>
      </c>
      <c r="H17" s="14">
        <f t="shared" si="2"/>
        <v>99.987226277372258</v>
      </c>
      <c r="I17" s="14">
        <f t="shared" si="3"/>
        <v>99.948697486176826</v>
      </c>
      <c r="J17" s="14">
        <f t="shared" si="4"/>
        <v>100.92123445416858</v>
      </c>
    </row>
    <row r="18" spans="1:10" s="13" customFormat="1" ht="63" x14ac:dyDescent="0.25">
      <c r="A18" s="16" t="s">
        <v>11</v>
      </c>
      <c r="B18" s="12">
        <f t="shared" si="0"/>
        <v>9130</v>
      </c>
      <c r="C18" s="12">
        <f>C19</f>
        <v>9130</v>
      </c>
      <c r="D18" s="12">
        <f>D19</f>
        <v>0</v>
      </c>
      <c r="E18" s="12">
        <f t="shared" ref="E18" si="6">F18+G18</f>
        <v>9122</v>
      </c>
      <c r="F18" s="12">
        <f>F19</f>
        <v>9122</v>
      </c>
      <c r="G18" s="12">
        <f>G19</f>
        <v>0</v>
      </c>
      <c r="H18" s="12">
        <f t="shared" si="2"/>
        <v>99.912376779846667</v>
      </c>
      <c r="I18" s="12">
        <f t="shared" si="3"/>
        <v>99.912376779846667</v>
      </c>
      <c r="J18" s="12"/>
    </row>
    <row r="19" spans="1:10" ht="47.25" x14ac:dyDescent="0.25">
      <c r="A19" s="17" t="s">
        <v>12</v>
      </c>
      <c r="B19" s="14">
        <f t="shared" si="0"/>
        <v>9130</v>
      </c>
      <c r="C19" s="14">
        <v>9130</v>
      </c>
      <c r="D19" s="14"/>
      <c r="E19" s="14">
        <f>F19</f>
        <v>9122</v>
      </c>
      <c r="F19" s="14">
        <v>9122</v>
      </c>
      <c r="G19" s="14">
        <v>0</v>
      </c>
      <c r="H19" s="14">
        <f t="shared" si="2"/>
        <v>99.912376779846667</v>
      </c>
      <c r="I19" s="14">
        <f t="shared" si="3"/>
        <v>99.912376779846667</v>
      </c>
      <c r="J19" s="14"/>
    </row>
    <row r="20" spans="1:10" s="13" customFormat="1" x14ac:dyDescent="0.25">
      <c r="A20" s="16" t="s">
        <v>13</v>
      </c>
      <c r="B20" s="12">
        <f>C20+D20</f>
        <v>12345</v>
      </c>
      <c r="C20" s="12">
        <f>C21+C22+C23+C24</f>
        <v>12306</v>
      </c>
      <c r="D20" s="12">
        <f>D21+D22+D23</f>
        <v>39</v>
      </c>
      <c r="E20" s="12">
        <f>SUM(F20:G20)</f>
        <v>11934</v>
      </c>
      <c r="F20" s="12">
        <f>SUM(F21:F24)</f>
        <v>11884</v>
      </c>
      <c r="G20" s="12">
        <f>SUM(G21:G24)</f>
        <v>50</v>
      </c>
      <c r="H20" s="12">
        <f t="shared" si="2"/>
        <v>96.670716889428917</v>
      </c>
      <c r="I20" s="12">
        <f t="shared" si="3"/>
        <v>96.570778482041277</v>
      </c>
      <c r="J20" s="12">
        <f t="shared" si="4"/>
        <v>128.2051282051282</v>
      </c>
    </row>
    <row r="21" spans="1:10" ht="31.5" x14ac:dyDescent="0.25">
      <c r="A21" s="17" t="s">
        <v>14</v>
      </c>
      <c r="B21" s="14">
        <f t="shared" si="0"/>
        <v>0</v>
      </c>
      <c r="C21" s="14">
        <v>0</v>
      </c>
      <c r="D21" s="14"/>
      <c r="E21" s="14">
        <f>F21+G21</f>
        <v>6</v>
      </c>
      <c r="F21" s="14">
        <v>6</v>
      </c>
      <c r="G21" s="14">
        <v>0</v>
      </c>
      <c r="H21" s="14"/>
      <c r="I21" s="14"/>
      <c r="J21" s="14"/>
    </row>
    <row r="22" spans="1:10" x14ac:dyDescent="0.25">
      <c r="A22" s="17" t="s">
        <v>15</v>
      </c>
      <c r="B22" s="14">
        <f t="shared" si="0"/>
        <v>169</v>
      </c>
      <c r="C22" s="14">
        <v>130</v>
      </c>
      <c r="D22" s="14">
        <v>39</v>
      </c>
      <c r="E22" s="14">
        <f>F22+G22</f>
        <v>166</v>
      </c>
      <c r="F22" s="14">
        <v>116</v>
      </c>
      <c r="G22" s="14">
        <v>50</v>
      </c>
      <c r="H22" s="14">
        <f t="shared" si="2"/>
        <v>98.224852071005927</v>
      </c>
      <c r="I22" s="14">
        <f t="shared" si="3"/>
        <v>89.230769230769226</v>
      </c>
      <c r="J22" s="14">
        <f t="shared" si="4"/>
        <v>128.2051282051282</v>
      </c>
    </row>
    <row r="23" spans="1:10" ht="31.5" x14ac:dyDescent="0.25">
      <c r="A23" s="17" t="s">
        <v>16</v>
      </c>
      <c r="B23" s="14">
        <f t="shared" si="0"/>
        <v>530</v>
      </c>
      <c r="C23" s="14">
        <v>530</v>
      </c>
      <c r="D23" s="14"/>
      <c r="E23" s="14">
        <f t="shared" ref="E23:E24" si="7">F23+G23</f>
        <v>456</v>
      </c>
      <c r="F23" s="14">
        <v>456</v>
      </c>
      <c r="G23" s="14">
        <v>0</v>
      </c>
      <c r="H23" s="14">
        <f t="shared" si="2"/>
        <v>86.037735849056602</v>
      </c>
      <c r="I23" s="14">
        <f t="shared" si="3"/>
        <v>86.037735849056602</v>
      </c>
      <c r="J23" s="14"/>
    </row>
    <row r="24" spans="1:10" ht="31.5" x14ac:dyDescent="0.25">
      <c r="A24" s="17" t="s">
        <v>110</v>
      </c>
      <c r="B24" s="14">
        <f t="shared" si="0"/>
        <v>11646</v>
      </c>
      <c r="C24" s="14">
        <v>11646</v>
      </c>
      <c r="D24" s="14"/>
      <c r="E24" s="14">
        <f t="shared" si="7"/>
        <v>11306</v>
      </c>
      <c r="F24" s="14">
        <v>11306</v>
      </c>
      <c r="G24" s="14">
        <v>0</v>
      </c>
      <c r="H24" s="14">
        <f t="shared" ref="H24" si="8">E24/B24%</f>
        <v>97.080542675596774</v>
      </c>
      <c r="I24" s="14">
        <f t="shared" ref="I24" si="9">F24/C24%</f>
        <v>97.080542675596774</v>
      </c>
      <c r="J24" s="14"/>
    </row>
    <row r="25" spans="1:10" s="13" customFormat="1" x14ac:dyDescent="0.25">
      <c r="A25" s="16" t="s">
        <v>17</v>
      </c>
      <c r="B25" s="12">
        <f t="shared" si="0"/>
        <v>3375</v>
      </c>
      <c r="C25" s="12">
        <f>C26+C27+C28+C29</f>
        <v>1366</v>
      </c>
      <c r="D25" s="12">
        <f>D26+D27+D28+D29</f>
        <v>2009</v>
      </c>
      <c r="E25" s="12">
        <f t="shared" ref="E25:E30" si="10">F25+G25</f>
        <v>2864</v>
      </c>
      <c r="F25" s="12">
        <f>F26+F27+F28+F29</f>
        <v>956</v>
      </c>
      <c r="G25" s="12">
        <f>G26+G27+G28+G29</f>
        <v>1908</v>
      </c>
      <c r="H25" s="12">
        <f t="shared" si="2"/>
        <v>84.859259259259261</v>
      </c>
      <c r="I25" s="12">
        <f t="shared" si="3"/>
        <v>69.985358711566619</v>
      </c>
      <c r="J25" s="12">
        <f t="shared" si="4"/>
        <v>94.972623195619718</v>
      </c>
    </row>
    <row r="26" spans="1:10" x14ac:dyDescent="0.25">
      <c r="A26" s="17" t="s">
        <v>18</v>
      </c>
      <c r="B26" s="14">
        <f t="shared" si="0"/>
        <v>212</v>
      </c>
      <c r="C26" s="14"/>
      <c r="D26" s="14">
        <v>212</v>
      </c>
      <c r="E26" s="14">
        <f t="shared" si="10"/>
        <v>445</v>
      </c>
      <c r="F26" s="14"/>
      <c r="G26" s="14">
        <v>445</v>
      </c>
      <c r="H26" s="14">
        <f t="shared" si="2"/>
        <v>209.90566037735849</v>
      </c>
      <c r="I26" s="14"/>
      <c r="J26" s="14">
        <f t="shared" si="4"/>
        <v>209.90566037735849</v>
      </c>
    </row>
    <row r="27" spans="1:10" x14ac:dyDescent="0.25">
      <c r="A27" s="17" t="s">
        <v>19</v>
      </c>
      <c r="B27" s="14">
        <f t="shared" si="0"/>
        <v>1366</v>
      </c>
      <c r="C27" s="14">
        <v>1366</v>
      </c>
      <c r="D27" s="14"/>
      <c r="E27" s="14">
        <f t="shared" si="10"/>
        <v>956</v>
      </c>
      <c r="F27" s="14">
        <v>956</v>
      </c>
      <c r="G27" s="14"/>
      <c r="H27" s="14">
        <f t="shared" si="2"/>
        <v>69.985358711566619</v>
      </c>
      <c r="I27" s="14">
        <f t="shared" si="3"/>
        <v>69.985358711566619</v>
      </c>
      <c r="J27" s="14"/>
    </row>
    <row r="28" spans="1:10" x14ac:dyDescent="0.25">
      <c r="A28" s="17" t="s">
        <v>20</v>
      </c>
      <c r="B28" s="14">
        <f t="shared" si="0"/>
        <v>0</v>
      </c>
      <c r="C28" s="14"/>
      <c r="D28" s="14"/>
      <c r="E28" s="14">
        <f t="shared" si="10"/>
        <v>0</v>
      </c>
      <c r="F28" s="14"/>
      <c r="G28" s="14"/>
      <c r="H28" s="14"/>
      <c r="I28" s="14"/>
      <c r="J28" s="14"/>
    </row>
    <row r="29" spans="1:10" x14ac:dyDescent="0.25">
      <c r="A29" s="17" t="s">
        <v>21</v>
      </c>
      <c r="B29" s="14">
        <f t="shared" si="0"/>
        <v>1797</v>
      </c>
      <c r="C29" s="14"/>
      <c r="D29" s="14">
        <v>1797</v>
      </c>
      <c r="E29" s="14">
        <f t="shared" si="10"/>
        <v>1463</v>
      </c>
      <c r="F29" s="14"/>
      <c r="G29" s="14">
        <v>1463</v>
      </c>
      <c r="H29" s="14">
        <f t="shared" si="2"/>
        <v>81.41346688925988</v>
      </c>
      <c r="I29" s="14"/>
      <c r="J29" s="14">
        <f t="shared" si="4"/>
        <v>81.41346688925988</v>
      </c>
    </row>
    <row r="30" spans="1:10" s="13" customFormat="1" x14ac:dyDescent="0.25">
      <c r="A30" s="16" t="s">
        <v>22</v>
      </c>
      <c r="B30" s="12">
        <f t="shared" si="0"/>
        <v>3082</v>
      </c>
      <c r="C30" s="12">
        <v>3082</v>
      </c>
      <c r="D30" s="12"/>
      <c r="E30" s="12">
        <f t="shared" si="10"/>
        <v>2967</v>
      </c>
      <c r="F30" s="12">
        <v>2967</v>
      </c>
      <c r="G30" s="12"/>
      <c r="H30" s="12">
        <f t="shared" si="2"/>
        <v>96.268656716417908</v>
      </c>
      <c r="I30" s="12">
        <f t="shared" si="3"/>
        <v>96.268656716417908</v>
      </c>
      <c r="J30" s="12"/>
    </row>
    <row r="31" spans="1:10" s="13" customFormat="1" ht="78.75" x14ac:dyDescent="0.25">
      <c r="A31" s="16" t="s">
        <v>23</v>
      </c>
      <c r="B31" s="12">
        <f t="shared" si="0"/>
        <v>2358</v>
      </c>
      <c r="C31" s="12">
        <f>C32+C33+C34</f>
        <v>2358</v>
      </c>
      <c r="D31" s="12">
        <f>D32+D33+D34</f>
        <v>0</v>
      </c>
      <c r="E31" s="12">
        <f t="shared" ref="E31" si="11">F31+G31</f>
        <v>2358</v>
      </c>
      <c r="F31" s="12">
        <f>F32+F33+F34</f>
        <v>2358</v>
      </c>
      <c r="G31" s="12">
        <f>G32+G33+G34</f>
        <v>0</v>
      </c>
      <c r="H31" s="12">
        <f t="shared" si="2"/>
        <v>100.00000000000001</v>
      </c>
      <c r="I31" s="12">
        <f t="shared" si="3"/>
        <v>100.00000000000001</v>
      </c>
      <c r="J31" s="12"/>
    </row>
    <row r="32" spans="1:10" ht="125.45" customHeight="1" x14ac:dyDescent="0.25">
      <c r="A32" s="17" t="s">
        <v>24</v>
      </c>
      <c r="B32" s="14">
        <f t="shared" si="0"/>
        <v>2184</v>
      </c>
      <c r="C32" s="14">
        <v>2184</v>
      </c>
      <c r="D32" s="14"/>
      <c r="E32" s="14">
        <f>F32+G32</f>
        <v>2184</v>
      </c>
      <c r="F32" s="14">
        <v>2184</v>
      </c>
      <c r="G32" s="14">
        <v>0</v>
      </c>
      <c r="H32" s="14">
        <f t="shared" si="2"/>
        <v>100</v>
      </c>
      <c r="I32" s="14">
        <f t="shared" si="3"/>
        <v>100</v>
      </c>
      <c r="J32" s="14"/>
    </row>
    <row r="33" spans="1:10" ht="31.5" x14ac:dyDescent="0.25">
      <c r="A33" s="17" t="s">
        <v>25</v>
      </c>
      <c r="B33" s="14">
        <f t="shared" si="0"/>
        <v>0</v>
      </c>
      <c r="C33" s="14"/>
      <c r="D33" s="14"/>
      <c r="E33" s="14"/>
      <c r="F33" s="14"/>
      <c r="G33" s="14"/>
      <c r="H33" s="14"/>
      <c r="I33" s="14"/>
      <c r="J33" s="14"/>
    </row>
    <row r="34" spans="1:10" ht="114" customHeight="1" x14ac:dyDescent="0.25">
      <c r="A34" s="17" t="s">
        <v>26</v>
      </c>
      <c r="B34" s="14">
        <f t="shared" si="0"/>
        <v>174</v>
      </c>
      <c r="C34" s="14">
        <v>174</v>
      </c>
      <c r="D34" s="14"/>
      <c r="E34" s="14">
        <f>F34+G34</f>
        <v>174</v>
      </c>
      <c r="F34" s="14">
        <v>174</v>
      </c>
      <c r="G34" s="14">
        <v>0</v>
      </c>
      <c r="H34" s="14">
        <f t="shared" si="2"/>
        <v>100</v>
      </c>
      <c r="I34" s="14">
        <f t="shared" si="3"/>
        <v>100</v>
      </c>
      <c r="J34" s="14"/>
    </row>
    <row r="35" spans="1:10" s="13" customFormat="1" ht="31.5" x14ac:dyDescent="0.25">
      <c r="A35" s="16" t="s">
        <v>27</v>
      </c>
      <c r="B35" s="12">
        <f t="shared" si="0"/>
        <v>290</v>
      </c>
      <c r="C35" s="12">
        <f>C36</f>
        <v>290</v>
      </c>
      <c r="D35" s="12">
        <f>D36</f>
        <v>0</v>
      </c>
      <c r="E35" s="12">
        <f t="shared" ref="E35" si="12">F35+G35</f>
        <v>290</v>
      </c>
      <c r="F35" s="12">
        <f>F36</f>
        <v>290</v>
      </c>
      <c r="G35" s="12">
        <f>G36</f>
        <v>0</v>
      </c>
      <c r="H35" s="12">
        <f t="shared" si="2"/>
        <v>100</v>
      </c>
      <c r="I35" s="12">
        <f t="shared" si="3"/>
        <v>100</v>
      </c>
      <c r="J35" s="12"/>
    </row>
    <row r="36" spans="1:10" ht="31.5" x14ac:dyDescent="0.25">
      <c r="A36" s="17" t="s">
        <v>28</v>
      </c>
      <c r="B36" s="14">
        <f t="shared" si="0"/>
        <v>290</v>
      </c>
      <c r="C36" s="14">
        <v>290</v>
      </c>
      <c r="D36" s="14"/>
      <c r="E36" s="14">
        <f>F36</f>
        <v>290</v>
      </c>
      <c r="F36" s="14">
        <v>290</v>
      </c>
      <c r="G36" s="14">
        <v>0</v>
      </c>
      <c r="H36" s="12">
        <f t="shared" si="2"/>
        <v>100</v>
      </c>
      <c r="I36" s="12">
        <f t="shared" si="3"/>
        <v>100</v>
      </c>
      <c r="J36" s="12"/>
    </row>
    <row r="37" spans="1:10" s="13" customFormat="1" ht="47.25" x14ac:dyDescent="0.25">
      <c r="A37" s="16" t="s">
        <v>29</v>
      </c>
      <c r="B37" s="12">
        <f t="shared" si="0"/>
        <v>109</v>
      </c>
      <c r="C37" s="12">
        <v>99</v>
      </c>
      <c r="D37" s="12">
        <v>10</v>
      </c>
      <c r="E37" s="12">
        <f t="shared" ref="E37" si="13">F37+G37</f>
        <v>135</v>
      </c>
      <c r="F37" s="12">
        <v>100</v>
      </c>
      <c r="G37" s="12">
        <v>35</v>
      </c>
      <c r="H37" s="12">
        <f t="shared" si="2"/>
        <v>123.8532110091743</v>
      </c>
      <c r="I37" s="12">
        <f t="shared" si="3"/>
        <v>101.01010101010101</v>
      </c>
      <c r="J37" s="12">
        <f t="shared" si="4"/>
        <v>350</v>
      </c>
    </row>
    <row r="38" spans="1:10" s="13" customFormat="1" x14ac:dyDescent="0.25">
      <c r="A38" s="16"/>
      <c r="B38" s="12"/>
      <c r="C38" s="12"/>
      <c r="D38" s="12"/>
      <c r="E38" s="14"/>
      <c r="F38" s="12"/>
      <c r="G38" s="12"/>
      <c r="H38" s="12"/>
      <c r="I38" s="12"/>
      <c r="J38" s="12"/>
    </row>
    <row r="39" spans="1:10" s="13" customFormat="1" ht="47.25" x14ac:dyDescent="0.25">
      <c r="A39" s="16" t="s">
        <v>30</v>
      </c>
      <c r="B39" s="12">
        <f t="shared" si="0"/>
        <v>291</v>
      </c>
      <c r="C39" s="12">
        <v>291</v>
      </c>
      <c r="D39" s="12"/>
      <c r="E39" s="12">
        <f t="shared" ref="E39" si="14">F39+G39</f>
        <v>291</v>
      </c>
      <c r="F39" s="12">
        <v>291</v>
      </c>
      <c r="G39" s="12">
        <v>0</v>
      </c>
      <c r="H39" s="12">
        <f t="shared" si="2"/>
        <v>100</v>
      </c>
      <c r="I39" s="12">
        <f t="shared" si="3"/>
        <v>100</v>
      </c>
      <c r="J39" s="12"/>
    </row>
    <row r="40" spans="1:10" s="13" customFormat="1" x14ac:dyDescent="0.25">
      <c r="A40" s="16"/>
      <c r="B40" s="12"/>
      <c r="C40" s="12"/>
      <c r="D40" s="12"/>
      <c r="E40" s="14"/>
      <c r="F40" s="12"/>
      <c r="G40" s="12"/>
      <c r="H40" s="12"/>
      <c r="I40" s="12"/>
      <c r="J40" s="12"/>
    </row>
    <row r="41" spans="1:10" s="13" customFormat="1" ht="31.5" x14ac:dyDescent="0.25">
      <c r="A41" s="16" t="s">
        <v>31</v>
      </c>
      <c r="B41" s="12">
        <f t="shared" si="0"/>
        <v>0</v>
      </c>
      <c r="C41" s="12"/>
      <c r="D41" s="12"/>
      <c r="E41" s="14"/>
      <c r="F41" s="12"/>
      <c r="G41" s="12"/>
      <c r="H41" s="12"/>
      <c r="I41" s="12"/>
      <c r="J41" s="12"/>
    </row>
    <row r="42" spans="1:10" x14ac:dyDescent="0.25">
      <c r="A42" s="17"/>
      <c r="B42" s="12"/>
      <c r="C42" s="14"/>
      <c r="D42" s="14"/>
      <c r="E42" s="14"/>
      <c r="F42" s="14"/>
      <c r="G42" s="14"/>
      <c r="H42" s="12"/>
      <c r="I42" s="12"/>
      <c r="J42" s="12"/>
    </row>
    <row r="43" spans="1:10" s="13" customFormat="1" ht="31.5" x14ac:dyDescent="0.25">
      <c r="A43" s="16" t="s">
        <v>32</v>
      </c>
      <c r="B43" s="12">
        <f t="shared" si="0"/>
        <v>189</v>
      </c>
      <c r="C43" s="12">
        <v>189</v>
      </c>
      <c r="D43" s="12"/>
      <c r="E43" s="12">
        <f t="shared" ref="E43" si="15">F43+G43</f>
        <v>190</v>
      </c>
      <c r="F43" s="12">
        <v>190</v>
      </c>
      <c r="G43" s="12">
        <v>0</v>
      </c>
      <c r="H43" s="12">
        <f t="shared" si="2"/>
        <v>100.52910052910053</v>
      </c>
      <c r="I43" s="12">
        <f t="shared" si="3"/>
        <v>100.52910052910053</v>
      </c>
      <c r="J43" s="12"/>
    </row>
    <row r="44" spans="1:10" x14ac:dyDescent="0.25">
      <c r="A44" s="17"/>
      <c r="B44" s="12">
        <f t="shared" si="0"/>
        <v>0</v>
      </c>
      <c r="C44" s="14"/>
      <c r="D44" s="14"/>
      <c r="E44" s="14"/>
      <c r="F44" s="14"/>
      <c r="G44" s="14"/>
      <c r="H44" s="12"/>
      <c r="I44" s="12"/>
      <c r="J44" s="12"/>
    </row>
    <row r="45" spans="1:10" s="13" customFormat="1" x14ac:dyDescent="0.25">
      <c r="A45" s="16" t="s">
        <v>33</v>
      </c>
      <c r="B45" s="12">
        <f t="shared" si="0"/>
        <v>227</v>
      </c>
      <c r="C45" s="12"/>
      <c r="D45" s="12">
        <v>227</v>
      </c>
      <c r="E45" s="12">
        <f t="shared" ref="E45" si="16">F45+G45</f>
        <v>90</v>
      </c>
      <c r="F45" s="12"/>
      <c r="G45" s="12">
        <v>90</v>
      </c>
      <c r="H45" s="12">
        <f t="shared" si="2"/>
        <v>39.647577092511014</v>
      </c>
      <c r="I45" s="12"/>
      <c r="J45" s="12">
        <f t="shared" si="4"/>
        <v>39.647577092511014</v>
      </c>
    </row>
    <row r="46" spans="1:10" x14ac:dyDescent="0.25">
      <c r="A46" s="17"/>
      <c r="B46" s="12"/>
      <c r="C46" s="14"/>
      <c r="D46" s="14"/>
      <c r="E46" s="14"/>
      <c r="F46" s="14"/>
      <c r="G46" s="14"/>
      <c r="H46" s="12"/>
      <c r="I46" s="12"/>
      <c r="J46" s="12"/>
    </row>
    <row r="47" spans="1:10" s="13" customFormat="1" x14ac:dyDescent="0.25">
      <c r="A47" s="16" t="s">
        <v>34</v>
      </c>
      <c r="B47" s="12">
        <f>B48+B56+B53+B54</f>
        <v>846270.79999999993</v>
      </c>
      <c r="C47" s="12">
        <f>C48+C56+C53+C54</f>
        <v>810608.5</v>
      </c>
      <c r="D47" s="12">
        <f t="shared" ref="D47" si="17">D48</f>
        <v>35662.300000000003</v>
      </c>
      <c r="E47" s="12">
        <f>F47+G47</f>
        <v>843891</v>
      </c>
      <c r="F47" s="12">
        <f>F48+F56+F53+F54</f>
        <v>809015.5</v>
      </c>
      <c r="G47" s="12">
        <f>G48+G56+G53+G54</f>
        <v>34875.5</v>
      </c>
      <c r="H47" s="12">
        <f t="shared" si="2"/>
        <v>99.718789777456593</v>
      </c>
      <c r="I47" s="12">
        <f t="shared" si="3"/>
        <v>99.803480965225503</v>
      </c>
      <c r="J47" s="12">
        <f t="shared" si="4"/>
        <v>97.793748580433672</v>
      </c>
    </row>
    <row r="48" spans="1:10" s="13" customFormat="1" ht="63" x14ac:dyDescent="0.25">
      <c r="A48" s="16" t="s">
        <v>35</v>
      </c>
      <c r="B48" s="12">
        <f t="shared" ref="B48:G48" si="18">B49+B50+B51+B52</f>
        <v>846270.79999999993</v>
      </c>
      <c r="C48" s="12">
        <f>C49+C50+C51+C52</f>
        <v>810608.5</v>
      </c>
      <c r="D48" s="12">
        <f t="shared" si="18"/>
        <v>35662.300000000003</v>
      </c>
      <c r="E48" s="12">
        <f>E49+E50+E51+E52</f>
        <v>843890.99999999988</v>
      </c>
      <c r="F48" s="12">
        <f>F49+F50+F51+F52</f>
        <v>809015.5</v>
      </c>
      <c r="G48" s="12">
        <f t="shared" si="18"/>
        <v>34875.5</v>
      </c>
      <c r="H48" s="12">
        <f t="shared" si="2"/>
        <v>99.718789777456578</v>
      </c>
      <c r="I48" s="12">
        <f t="shared" si="3"/>
        <v>99.803480965225503</v>
      </c>
      <c r="J48" s="12">
        <f t="shared" si="4"/>
        <v>97.793748580433672</v>
      </c>
    </row>
    <row r="49" spans="1:10" ht="31.5" x14ac:dyDescent="0.25">
      <c r="A49" s="17" t="s">
        <v>36</v>
      </c>
      <c r="B49" s="14">
        <f>C49+D49</f>
        <v>182362.2</v>
      </c>
      <c r="C49" s="14">
        <v>151261</v>
      </c>
      <c r="D49" s="14">
        <v>31101.200000000001</v>
      </c>
      <c r="E49" s="14">
        <f>F49+G49</f>
        <v>181575.4</v>
      </c>
      <c r="F49" s="14">
        <v>151261</v>
      </c>
      <c r="G49" s="14">
        <v>30314.400000000001</v>
      </c>
      <c r="H49" s="14">
        <f t="shared" si="2"/>
        <v>99.568550938736195</v>
      </c>
      <c r="I49" s="14">
        <f t="shared" si="3"/>
        <v>100</v>
      </c>
      <c r="J49" s="14">
        <f t="shared" si="4"/>
        <v>97.470194076112818</v>
      </c>
    </row>
    <row r="50" spans="1:10" ht="47.25" x14ac:dyDescent="0.25">
      <c r="A50" s="17" t="s">
        <v>37</v>
      </c>
      <c r="B50" s="14">
        <f t="shared" ref="B50:B52" si="19">C50+D50</f>
        <v>58069.5</v>
      </c>
      <c r="C50" s="14">
        <v>58069.5</v>
      </c>
      <c r="D50" s="14"/>
      <c r="E50" s="14">
        <f>F50</f>
        <v>56905.8</v>
      </c>
      <c r="F50" s="14">
        <v>56905.8</v>
      </c>
      <c r="G50" s="14"/>
      <c r="H50" s="14">
        <f t="shared" si="2"/>
        <v>97.99602200811097</v>
      </c>
      <c r="I50" s="14">
        <f t="shared" si="3"/>
        <v>97.99602200811097</v>
      </c>
      <c r="J50" s="14"/>
    </row>
    <row r="51" spans="1:10" ht="31.5" x14ac:dyDescent="0.25">
      <c r="A51" s="17" t="s">
        <v>38</v>
      </c>
      <c r="B51" s="14">
        <f t="shared" si="19"/>
        <v>565705</v>
      </c>
      <c r="C51" s="14">
        <v>564197.5</v>
      </c>
      <c r="D51" s="14">
        <v>1507.5</v>
      </c>
      <c r="E51" s="14">
        <f>F51+G51</f>
        <v>565275.69999999995</v>
      </c>
      <c r="F51" s="14">
        <v>563768.19999999995</v>
      </c>
      <c r="G51" s="14">
        <v>1507.5</v>
      </c>
      <c r="H51" s="14">
        <f t="shared" si="2"/>
        <v>99.924112390733669</v>
      </c>
      <c r="I51" s="14">
        <f t="shared" si="3"/>
        <v>99.923909623846242</v>
      </c>
      <c r="J51" s="14">
        <f t="shared" si="4"/>
        <v>100</v>
      </c>
    </row>
    <row r="52" spans="1:10" x14ac:dyDescent="0.25">
      <c r="A52" s="17" t="s">
        <v>39</v>
      </c>
      <c r="B52" s="14">
        <f t="shared" si="19"/>
        <v>40134.1</v>
      </c>
      <c r="C52" s="14">
        <v>37080.5</v>
      </c>
      <c r="D52" s="14">
        <v>3053.6</v>
      </c>
      <c r="E52" s="14">
        <f>F52+G52</f>
        <v>40134.1</v>
      </c>
      <c r="F52" s="14">
        <v>37080.5</v>
      </c>
      <c r="G52" s="14">
        <v>3053.6</v>
      </c>
      <c r="H52" s="14"/>
      <c r="I52" s="14">
        <f t="shared" si="3"/>
        <v>100</v>
      </c>
      <c r="J52" s="14"/>
    </row>
    <row r="53" spans="1:10" s="13" customFormat="1" ht="47.25" hidden="1" x14ac:dyDescent="0.25">
      <c r="A53" s="16" t="s">
        <v>40</v>
      </c>
      <c r="B53" s="12">
        <f t="shared" si="0"/>
        <v>0</v>
      </c>
      <c r="C53" s="12"/>
      <c r="D53" s="12"/>
      <c r="E53" s="12">
        <f t="shared" ref="E53:E56" si="20">F53+G53</f>
        <v>0</v>
      </c>
      <c r="F53" s="12"/>
      <c r="G53" s="12"/>
      <c r="H53" s="12"/>
      <c r="I53" s="12" t="e">
        <f t="shared" si="3"/>
        <v>#DIV/0!</v>
      </c>
      <c r="J53" s="12"/>
    </row>
    <row r="54" spans="1:10" s="13" customFormat="1" ht="47.25" hidden="1" x14ac:dyDescent="0.25">
      <c r="A54" s="16" t="s">
        <v>41</v>
      </c>
      <c r="B54" s="12">
        <f t="shared" si="0"/>
        <v>0</v>
      </c>
      <c r="C54" s="12"/>
      <c r="D54" s="12"/>
      <c r="E54" s="12">
        <f t="shared" si="20"/>
        <v>0</v>
      </c>
      <c r="F54" s="12"/>
      <c r="G54" s="12"/>
      <c r="H54" s="12"/>
      <c r="I54" s="12"/>
      <c r="J54" s="12"/>
    </row>
    <row r="55" spans="1:10" s="13" customFormat="1" ht="173.25" x14ac:dyDescent="0.25">
      <c r="A55" s="16" t="s">
        <v>42</v>
      </c>
      <c r="B55" s="12">
        <f t="shared" si="0"/>
        <v>0</v>
      </c>
      <c r="C55" s="12"/>
      <c r="D55" s="12"/>
      <c r="E55" s="12">
        <f t="shared" si="20"/>
        <v>0</v>
      </c>
      <c r="F55" s="12"/>
      <c r="G55" s="12"/>
      <c r="H55" s="12"/>
      <c r="I55" s="12"/>
      <c r="J55" s="12"/>
    </row>
    <row r="56" spans="1:10" s="13" customFormat="1" ht="78.75" x14ac:dyDescent="0.25">
      <c r="A56" s="16" t="s">
        <v>43</v>
      </c>
      <c r="B56" s="12">
        <f t="shared" si="0"/>
        <v>0</v>
      </c>
      <c r="C56" s="12">
        <v>0</v>
      </c>
      <c r="D56" s="12"/>
      <c r="E56" s="12">
        <f t="shared" si="20"/>
        <v>0</v>
      </c>
      <c r="F56" s="12"/>
      <c r="G56" s="12"/>
      <c r="H56" s="12"/>
      <c r="I56" s="12"/>
      <c r="J56" s="12"/>
    </row>
    <row r="57" spans="1:10" s="13" customFormat="1" x14ac:dyDescent="0.25">
      <c r="A57" s="16" t="s">
        <v>44</v>
      </c>
      <c r="B57" s="12">
        <f t="shared" si="0"/>
        <v>932466.8</v>
      </c>
      <c r="C57" s="12">
        <f>C55+C54+C53+C47+C13</f>
        <v>892348.5</v>
      </c>
      <c r="D57" s="12">
        <f>D56+D55+D54+D53+D47+D13</f>
        <v>40118.300000000003</v>
      </c>
      <c r="E57" s="12">
        <f t="shared" ref="E57" si="21">F57+G57</f>
        <v>928925</v>
      </c>
      <c r="F57" s="12">
        <f>F56+F55+F54+F53+F47+F13</f>
        <v>889775.5</v>
      </c>
      <c r="G57" s="12">
        <f>G56+G55+G54+G53+G47+G13</f>
        <v>39149.5</v>
      </c>
      <c r="H57" s="12">
        <f t="shared" si="2"/>
        <v>99.620168782416712</v>
      </c>
      <c r="I57" s="12">
        <f t="shared" si="3"/>
        <v>99.711659738319725</v>
      </c>
      <c r="J57" s="12">
        <f t="shared" si="4"/>
        <v>97.585141942704439</v>
      </c>
    </row>
    <row r="58" spans="1:10" s="13" customFormat="1" x14ac:dyDescent="0.25">
      <c r="A58" s="16"/>
      <c r="B58" s="12"/>
      <c r="C58" s="14"/>
      <c r="D58" s="14"/>
      <c r="E58" s="14"/>
      <c r="F58" s="14"/>
      <c r="G58" s="14"/>
      <c r="H58" s="12"/>
      <c r="I58" s="12"/>
      <c r="J58" s="12"/>
    </row>
    <row r="59" spans="1:10" s="13" customFormat="1" x14ac:dyDescent="0.25">
      <c r="A59" s="16" t="s">
        <v>45</v>
      </c>
      <c r="B59" s="12">
        <f t="shared" si="0"/>
        <v>84089.599999999991</v>
      </c>
      <c r="C59" s="12">
        <f>C60+C61+C62+C63+C64+C65+C66+C67</f>
        <v>49408.499999999993</v>
      </c>
      <c r="D59" s="12">
        <f>D60+D61+D62+D63+D64+D65+D66+D67</f>
        <v>34681.1</v>
      </c>
      <c r="E59" s="12">
        <f>F59+G59</f>
        <v>83489.799999999988</v>
      </c>
      <c r="F59" s="12">
        <f>F60+F61+F62+F63+F64+F65+F66+F67</f>
        <v>49408.499999999993</v>
      </c>
      <c r="G59" s="12">
        <f>G60+G61+G62+G63+G64+G65+G66+G67</f>
        <v>34081.300000000003</v>
      </c>
      <c r="H59" s="12">
        <f t="shared" si="2"/>
        <v>99.286713220184183</v>
      </c>
      <c r="I59" s="12">
        <f t="shared" si="3"/>
        <v>100</v>
      </c>
      <c r="J59" s="12">
        <f t="shared" si="4"/>
        <v>98.270527751426584</v>
      </c>
    </row>
    <row r="60" spans="1:10" ht="47.25" x14ac:dyDescent="0.25">
      <c r="A60" s="17" t="s">
        <v>46</v>
      </c>
      <c r="B60" s="14">
        <f t="shared" si="0"/>
        <v>1764.3</v>
      </c>
      <c r="C60" s="14">
        <v>1764.3</v>
      </c>
      <c r="D60" s="14"/>
      <c r="E60" s="14">
        <f>F60+G60</f>
        <v>1764.3</v>
      </c>
      <c r="F60" s="14">
        <v>1764.3</v>
      </c>
      <c r="G60" s="14"/>
      <c r="H60" s="14">
        <f t="shared" si="2"/>
        <v>100</v>
      </c>
      <c r="I60" s="14">
        <f t="shared" si="3"/>
        <v>100</v>
      </c>
      <c r="J60" s="14"/>
    </row>
    <row r="61" spans="1:10" ht="78.75" x14ac:dyDescent="0.25">
      <c r="A61" s="17" t="s">
        <v>47</v>
      </c>
      <c r="B61" s="14">
        <f t="shared" si="0"/>
        <v>6169.4</v>
      </c>
      <c r="C61" s="14">
        <v>5382.2</v>
      </c>
      <c r="D61" s="14">
        <v>787.2</v>
      </c>
      <c r="E61" s="14">
        <f t="shared" ref="E61:E126" si="22">F61+G61</f>
        <v>5598.7</v>
      </c>
      <c r="F61" s="14">
        <v>5382.2</v>
      </c>
      <c r="G61" s="14">
        <v>216.5</v>
      </c>
      <c r="H61" s="14">
        <f t="shared" si="2"/>
        <v>90.749505624533995</v>
      </c>
      <c r="I61" s="14">
        <f t="shared" si="3"/>
        <v>100</v>
      </c>
      <c r="J61" s="14">
        <f t="shared" si="4"/>
        <v>27.502540650406502</v>
      </c>
    </row>
    <row r="62" spans="1:10" ht="78.75" x14ac:dyDescent="0.25">
      <c r="A62" s="17" t="s">
        <v>48</v>
      </c>
      <c r="B62" s="14">
        <f t="shared" si="0"/>
        <v>56039.8</v>
      </c>
      <c r="C62" s="14">
        <v>22181</v>
      </c>
      <c r="D62" s="14">
        <v>33858.800000000003</v>
      </c>
      <c r="E62" s="14">
        <f t="shared" si="22"/>
        <v>56039.8</v>
      </c>
      <c r="F62" s="14">
        <v>22181</v>
      </c>
      <c r="G62" s="14">
        <v>33858.800000000003</v>
      </c>
      <c r="H62" s="14">
        <f t="shared" si="2"/>
        <v>100</v>
      </c>
      <c r="I62" s="14">
        <f t="shared" si="3"/>
        <v>100</v>
      </c>
      <c r="J62" s="14">
        <f t="shared" si="4"/>
        <v>100</v>
      </c>
    </row>
    <row r="63" spans="1:10" x14ac:dyDescent="0.25">
      <c r="A63" s="17" t="s">
        <v>49</v>
      </c>
      <c r="B63" s="14">
        <f t="shared" si="0"/>
        <v>18</v>
      </c>
      <c r="C63" s="14">
        <v>18</v>
      </c>
      <c r="D63" s="14"/>
      <c r="E63" s="14">
        <f t="shared" si="22"/>
        <v>18</v>
      </c>
      <c r="F63" s="14">
        <v>18</v>
      </c>
      <c r="G63" s="14"/>
      <c r="H63" s="14">
        <f t="shared" si="2"/>
        <v>100</v>
      </c>
      <c r="I63" s="14">
        <f t="shared" si="3"/>
        <v>100</v>
      </c>
      <c r="J63" s="14"/>
    </row>
    <row r="64" spans="1:10" ht="63" x14ac:dyDescent="0.25">
      <c r="A64" s="17" t="s">
        <v>50</v>
      </c>
      <c r="B64" s="14">
        <f t="shared" si="0"/>
        <v>11004.6</v>
      </c>
      <c r="C64" s="14">
        <v>11004.6</v>
      </c>
      <c r="D64" s="14"/>
      <c r="E64" s="14">
        <f t="shared" si="22"/>
        <v>11004.6</v>
      </c>
      <c r="F64" s="14">
        <v>11004.6</v>
      </c>
      <c r="G64" s="14"/>
      <c r="H64" s="14">
        <f t="shared" si="2"/>
        <v>100</v>
      </c>
      <c r="I64" s="14">
        <f t="shared" si="3"/>
        <v>100</v>
      </c>
      <c r="J64" s="14"/>
    </row>
    <row r="65" spans="1:10" ht="31.5" x14ac:dyDescent="0.25">
      <c r="A65" s="17" t="s">
        <v>51</v>
      </c>
      <c r="B65" s="14">
        <f t="shared" si="0"/>
        <v>1528.2</v>
      </c>
      <c r="C65" s="14">
        <v>1528.2</v>
      </c>
      <c r="D65" s="14"/>
      <c r="E65" s="14">
        <f t="shared" si="22"/>
        <v>1528.2</v>
      </c>
      <c r="F65" s="14">
        <v>1528.2</v>
      </c>
      <c r="G65" s="14"/>
      <c r="H65" s="14"/>
      <c r="I65" s="14">
        <f t="shared" si="3"/>
        <v>100</v>
      </c>
      <c r="J65" s="14"/>
    </row>
    <row r="66" spans="1:10" x14ac:dyDescent="0.25">
      <c r="A66" s="17" t="s">
        <v>52</v>
      </c>
      <c r="B66" s="14">
        <f t="shared" si="0"/>
        <v>29.1</v>
      </c>
      <c r="C66" s="14">
        <v>0</v>
      </c>
      <c r="D66" s="14">
        <v>29.1</v>
      </c>
      <c r="E66" s="14">
        <f t="shared" si="22"/>
        <v>0</v>
      </c>
      <c r="F66" s="14"/>
      <c r="G66" s="14"/>
      <c r="H66" s="12">
        <f t="shared" si="2"/>
        <v>0</v>
      </c>
      <c r="I66" s="12" t="e">
        <f t="shared" si="3"/>
        <v>#DIV/0!</v>
      </c>
      <c r="J66" s="12">
        <f t="shared" si="4"/>
        <v>0</v>
      </c>
    </row>
    <row r="67" spans="1:10" x14ac:dyDescent="0.25">
      <c r="A67" s="17" t="s">
        <v>53</v>
      </c>
      <c r="B67" s="14">
        <f t="shared" si="0"/>
        <v>7536.2</v>
      </c>
      <c r="C67" s="14">
        <v>7530.2</v>
      </c>
      <c r="D67" s="14">
        <v>6</v>
      </c>
      <c r="E67" s="14">
        <f t="shared" si="22"/>
        <v>7536.2</v>
      </c>
      <c r="F67" s="14">
        <v>7530.2</v>
      </c>
      <c r="G67" s="14">
        <v>6</v>
      </c>
      <c r="H67" s="12">
        <f t="shared" si="2"/>
        <v>100</v>
      </c>
      <c r="I67" s="12">
        <f t="shared" si="3"/>
        <v>100.00000000000001</v>
      </c>
      <c r="J67" s="12">
        <f t="shared" si="4"/>
        <v>100</v>
      </c>
    </row>
    <row r="68" spans="1:10" s="13" customFormat="1" x14ac:dyDescent="0.25">
      <c r="A68" s="16" t="s">
        <v>54</v>
      </c>
      <c r="B68" s="12">
        <f>C68+D68</f>
        <v>3003</v>
      </c>
      <c r="C68" s="12">
        <f>C69</f>
        <v>1501.5</v>
      </c>
      <c r="D68" s="12">
        <f>D69</f>
        <v>1501.5</v>
      </c>
      <c r="E68" s="12">
        <f t="shared" si="22"/>
        <v>3003</v>
      </c>
      <c r="F68" s="12">
        <f>F69</f>
        <v>1501.5</v>
      </c>
      <c r="G68" s="12">
        <f>G69</f>
        <v>1501.5</v>
      </c>
      <c r="H68" s="12">
        <f t="shared" si="2"/>
        <v>100</v>
      </c>
      <c r="I68" s="12">
        <f t="shared" si="3"/>
        <v>100</v>
      </c>
      <c r="J68" s="12">
        <f t="shared" si="4"/>
        <v>100</v>
      </c>
    </row>
    <row r="69" spans="1:10" ht="31.5" x14ac:dyDescent="0.25">
      <c r="A69" s="17" t="s">
        <v>55</v>
      </c>
      <c r="B69" s="14">
        <f t="shared" ref="B69" si="23">C69+D69</f>
        <v>3003</v>
      </c>
      <c r="C69" s="14">
        <v>1501.5</v>
      </c>
      <c r="D69" s="14">
        <v>1501.5</v>
      </c>
      <c r="E69" s="14">
        <f t="shared" si="22"/>
        <v>3003</v>
      </c>
      <c r="F69" s="14">
        <v>1501.5</v>
      </c>
      <c r="G69" s="14">
        <v>1501.5</v>
      </c>
      <c r="H69" s="14">
        <f t="shared" si="2"/>
        <v>100</v>
      </c>
      <c r="I69" s="14">
        <f t="shared" si="3"/>
        <v>100</v>
      </c>
      <c r="J69" s="14">
        <f t="shared" si="4"/>
        <v>100</v>
      </c>
    </row>
    <row r="70" spans="1:10" s="13" customFormat="1" ht="47.25" x14ac:dyDescent="0.25">
      <c r="A70" s="16" t="s">
        <v>56</v>
      </c>
      <c r="B70" s="12">
        <f t="shared" ref="B70:B109" si="24">C70+D70</f>
        <v>2917.5</v>
      </c>
      <c r="C70" s="12">
        <f>C71+C72</f>
        <v>2856.4</v>
      </c>
      <c r="D70" s="12">
        <f>D71+D72</f>
        <v>61.1</v>
      </c>
      <c r="E70" s="12">
        <f t="shared" si="22"/>
        <v>2680.6</v>
      </c>
      <c r="F70" s="12">
        <f>F71+F72</f>
        <v>2653.5</v>
      </c>
      <c r="G70" s="12">
        <f>G71+G72</f>
        <v>27.1</v>
      </c>
      <c r="H70" s="12">
        <f t="shared" si="2"/>
        <v>91.880034275921162</v>
      </c>
      <c r="I70" s="12">
        <f t="shared" si="3"/>
        <v>92.896653129813757</v>
      </c>
      <c r="J70" s="12">
        <f t="shared" si="4"/>
        <v>44.353518821603934</v>
      </c>
    </row>
    <row r="71" spans="1:10" ht="63" x14ac:dyDescent="0.25">
      <c r="A71" s="17" t="s">
        <v>106</v>
      </c>
      <c r="B71" s="14">
        <f t="shared" si="24"/>
        <v>2787.5</v>
      </c>
      <c r="C71" s="14">
        <v>2726.4</v>
      </c>
      <c r="D71" s="14">
        <v>61.1</v>
      </c>
      <c r="E71" s="14">
        <f t="shared" si="22"/>
        <v>2631.1</v>
      </c>
      <c r="F71" s="14">
        <v>2604</v>
      </c>
      <c r="G71" s="14">
        <v>27.1</v>
      </c>
      <c r="H71" s="14">
        <f t="shared" si="2"/>
        <v>94.389237668161428</v>
      </c>
      <c r="I71" s="14">
        <f t="shared" si="3"/>
        <v>95.510563380281695</v>
      </c>
      <c r="J71" s="14"/>
    </row>
    <row r="72" spans="1:10" ht="47.25" x14ac:dyDescent="0.25">
      <c r="A72" s="17" t="s">
        <v>107</v>
      </c>
      <c r="B72" s="14">
        <f t="shared" si="24"/>
        <v>130</v>
      </c>
      <c r="C72" s="14">
        <v>130</v>
      </c>
      <c r="D72" s="14"/>
      <c r="E72" s="14">
        <f t="shared" si="22"/>
        <v>49.5</v>
      </c>
      <c r="F72" s="14">
        <v>49.5</v>
      </c>
      <c r="G72" s="14"/>
      <c r="H72" s="14">
        <f t="shared" si="2"/>
        <v>38.076923076923073</v>
      </c>
      <c r="I72" s="14">
        <f t="shared" si="3"/>
        <v>38.076923076923073</v>
      </c>
      <c r="J72" s="14"/>
    </row>
    <row r="73" spans="1:10" s="13" customFormat="1" x14ac:dyDescent="0.25">
      <c r="A73" s="16" t="s">
        <v>57</v>
      </c>
      <c r="B73" s="12">
        <f t="shared" si="24"/>
        <v>18351.599999999999</v>
      </c>
      <c r="C73" s="12">
        <f>C74+C75+C77+C76</f>
        <v>18348.099999999999</v>
      </c>
      <c r="D73" s="12">
        <f>D74+D75+D77</f>
        <v>3.5</v>
      </c>
      <c r="E73" s="12">
        <f t="shared" si="22"/>
        <v>14991.5</v>
      </c>
      <c r="F73" s="12">
        <f>F74+F75+F77+F76</f>
        <v>14991.5</v>
      </c>
      <c r="G73" s="12">
        <f>G74+G75+G77</f>
        <v>0</v>
      </c>
      <c r="H73" s="12">
        <f t="shared" si="2"/>
        <v>81.690424813095319</v>
      </c>
      <c r="I73" s="12">
        <f t="shared" si="3"/>
        <v>81.706007706520026</v>
      </c>
      <c r="J73" s="12">
        <f t="shared" si="4"/>
        <v>0</v>
      </c>
    </row>
    <row r="74" spans="1:10" x14ac:dyDescent="0.25">
      <c r="A74" s="17" t="s">
        <v>58</v>
      </c>
      <c r="B74" s="14">
        <f t="shared" si="24"/>
        <v>6777.5</v>
      </c>
      <c r="C74" s="14">
        <v>6774</v>
      </c>
      <c r="D74" s="14">
        <v>3.5</v>
      </c>
      <c r="E74" s="14">
        <f t="shared" si="22"/>
        <v>6774</v>
      </c>
      <c r="F74" s="14">
        <v>6774</v>
      </c>
      <c r="G74" s="14"/>
      <c r="H74" s="14">
        <f t="shared" si="2"/>
        <v>99.948358539284385</v>
      </c>
      <c r="I74" s="14">
        <f t="shared" si="3"/>
        <v>100.00000000000001</v>
      </c>
      <c r="J74" s="14">
        <f t="shared" si="4"/>
        <v>0</v>
      </c>
    </row>
    <row r="75" spans="1:10" x14ac:dyDescent="0.25">
      <c r="A75" s="17" t="s">
        <v>59</v>
      </c>
      <c r="B75" s="14">
        <f t="shared" si="24"/>
        <v>10855.3</v>
      </c>
      <c r="C75" s="14">
        <v>10855.3</v>
      </c>
      <c r="D75" s="14"/>
      <c r="E75" s="14">
        <f t="shared" si="22"/>
        <v>7523.3</v>
      </c>
      <c r="F75" s="14">
        <v>7523.3</v>
      </c>
      <c r="G75" s="14"/>
      <c r="H75" s="14">
        <f t="shared" si="2"/>
        <v>69.305316297108334</v>
      </c>
      <c r="I75" s="14">
        <f t="shared" si="3"/>
        <v>69.305316297108334</v>
      </c>
      <c r="J75" s="14"/>
    </row>
    <row r="76" spans="1:10" x14ac:dyDescent="0.25">
      <c r="A76" s="17" t="s">
        <v>108</v>
      </c>
      <c r="B76" s="14">
        <f t="shared" si="24"/>
        <v>123</v>
      </c>
      <c r="C76" s="14">
        <v>123</v>
      </c>
      <c r="D76" s="14"/>
      <c r="E76" s="14">
        <f t="shared" si="22"/>
        <v>123</v>
      </c>
      <c r="F76" s="14">
        <v>123</v>
      </c>
      <c r="G76" s="14"/>
      <c r="H76" s="14">
        <f t="shared" si="2"/>
        <v>100</v>
      </c>
      <c r="I76" s="14">
        <f t="shared" si="3"/>
        <v>100</v>
      </c>
      <c r="J76" s="14"/>
    </row>
    <row r="77" spans="1:10" ht="31.5" x14ac:dyDescent="0.25">
      <c r="A77" s="17" t="s">
        <v>60</v>
      </c>
      <c r="B77" s="14">
        <f t="shared" si="24"/>
        <v>595.79999999999995</v>
      </c>
      <c r="C77" s="14">
        <v>595.79999999999995</v>
      </c>
      <c r="D77" s="14"/>
      <c r="E77" s="14">
        <f t="shared" si="22"/>
        <v>571.20000000000005</v>
      </c>
      <c r="F77" s="14">
        <v>571.20000000000005</v>
      </c>
      <c r="G77" s="14"/>
      <c r="H77" s="14">
        <f t="shared" si="2"/>
        <v>95.87109768378653</v>
      </c>
      <c r="I77" s="14">
        <f t="shared" si="3"/>
        <v>95.87109768378653</v>
      </c>
      <c r="J77" s="14"/>
    </row>
    <row r="78" spans="1:10" s="13" customFormat="1" ht="31.5" x14ac:dyDescent="0.25">
      <c r="A78" s="16" t="s">
        <v>61</v>
      </c>
      <c r="B78" s="12">
        <f>C78+D78</f>
        <v>16486.099999999999</v>
      </c>
      <c r="C78" s="12">
        <f>C79+C80+C81+C82</f>
        <v>14938.8</v>
      </c>
      <c r="D78" s="12">
        <f>D80+D81</f>
        <v>1547.3</v>
      </c>
      <c r="E78" s="12">
        <f t="shared" si="22"/>
        <v>16486.099999999999</v>
      </c>
      <c r="F78" s="12">
        <f>F80+F81+F79+F82</f>
        <v>14938.8</v>
      </c>
      <c r="G78" s="12">
        <f>G80+G81</f>
        <v>1547.3</v>
      </c>
      <c r="H78" s="12">
        <f t="shared" si="2"/>
        <v>100</v>
      </c>
      <c r="I78" s="12">
        <f t="shared" si="3"/>
        <v>99.999999999999986</v>
      </c>
      <c r="J78" s="12">
        <f t="shared" si="4"/>
        <v>100</v>
      </c>
    </row>
    <row r="79" spans="1:10" s="13" customFormat="1" x14ac:dyDescent="0.25">
      <c r="A79" s="17" t="s">
        <v>109</v>
      </c>
      <c r="B79" s="14">
        <f>C79</f>
        <v>7623.9</v>
      </c>
      <c r="C79" s="14">
        <v>7623.9</v>
      </c>
      <c r="D79" s="14"/>
      <c r="E79" s="14">
        <f>F79</f>
        <v>7623.9</v>
      </c>
      <c r="F79" s="14">
        <v>7623.9</v>
      </c>
      <c r="G79" s="14"/>
      <c r="H79" s="14">
        <f t="shared" si="2"/>
        <v>100.00000000000001</v>
      </c>
      <c r="I79" s="14">
        <f t="shared" ref="I79:I111" si="25">F79/C79%</f>
        <v>100.00000000000001</v>
      </c>
      <c r="J79" s="14"/>
    </row>
    <row r="80" spans="1:10" x14ac:dyDescent="0.25">
      <c r="A80" s="17" t="s">
        <v>62</v>
      </c>
      <c r="B80" s="14">
        <f t="shared" si="24"/>
        <v>0</v>
      </c>
      <c r="C80" s="14">
        <v>0</v>
      </c>
      <c r="D80" s="14"/>
      <c r="E80" s="14">
        <f t="shared" si="22"/>
        <v>0</v>
      </c>
      <c r="F80" s="14">
        <v>0</v>
      </c>
      <c r="G80" s="14"/>
      <c r="H80" s="12"/>
      <c r="I80" s="14" t="e">
        <f t="shared" si="25"/>
        <v>#DIV/0!</v>
      </c>
      <c r="J80" s="12"/>
    </row>
    <row r="81" spans="1:10" x14ac:dyDescent="0.25">
      <c r="A81" s="17" t="s">
        <v>63</v>
      </c>
      <c r="B81" s="14">
        <f t="shared" si="24"/>
        <v>4942.3</v>
      </c>
      <c r="C81" s="14">
        <v>3395</v>
      </c>
      <c r="D81" s="14">
        <v>1547.3</v>
      </c>
      <c r="E81" s="14">
        <f t="shared" si="22"/>
        <v>4942.3</v>
      </c>
      <c r="F81" s="14">
        <v>3395</v>
      </c>
      <c r="G81" s="14">
        <v>1547.3</v>
      </c>
      <c r="H81" s="14">
        <f t="shared" ref="H81:H111" si="26">E81/B81%</f>
        <v>100</v>
      </c>
      <c r="I81" s="14">
        <f t="shared" si="25"/>
        <v>99.999999999999986</v>
      </c>
      <c r="J81" s="14">
        <f t="shared" ref="J81:J111" si="27">G81/D81%</f>
        <v>100</v>
      </c>
    </row>
    <row r="82" spans="1:10" ht="31.5" x14ac:dyDescent="0.25">
      <c r="A82" s="17" t="s">
        <v>111</v>
      </c>
      <c r="B82" s="14">
        <f t="shared" si="24"/>
        <v>3919.9</v>
      </c>
      <c r="C82" s="14">
        <v>3919.9</v>
      </c>
      <c r="D82" s="14"/>
      <c r="E82" s="14">
        <f t="shared" si="22"/>
        <v>3919.9</v>
      </c>
      <c r="F82" s="14">
        <v>3919.9</v>
      </c>
      <c r="G82" s="14"/>
      <c r="H82" s="14">
        <f t="shared" ref="H82" si="28">E82/B82%</f>
        <v>100.00000000000001</v>
      </c>
      <c r="I82" s="14">
        <f t="shared" ref="I82" si="29">F82/C82%</f>
        <v>100.00000000000001</v>
      </c>
      <c r="J82" s="14"/>
    </row>
    <row r="83" spans="1:10" s="13" customFormat="1" x14ac:dyDescent="0.25">
      <c r="A83" s="16" t="s">
        <v>64</v>
      </c>
      <c r="B83" s="12">
        <f t="shared" si="24"/>
        <v>642576.6</v>
      </c>
      <c r="C83" s="12">
        <f>C84+C85+C86+C87+C88+C89</f>
        <v>642576.6</v>
      </c>
      <c r="D83" s="12">
        <f>D84+D85+D86+D87+D88+D89</f>
        <v>0</v>
      </c>
      <c r="E83" s="12">
        <f t="shared" si="22"/>
        <v>642538.5</v>
      </c>
      <c r="F83" s="12">
        <f>F84+F85+F86+F87+F88+F89</f>
        <v>642538.5</v>
      </c>
      <c r="G83" s="12">
        <f>G84+G85+G86+G87+G88+G89</f>
        <v>0</v>
      </c>
      <c r="H83" s="12">
        <f t="shared" si="26"/>
        <v>99.994070745806809</v>
      </c>
      <c r="I83" s="12">
        <f t="shared" si="25"/>
        <v>99.994070745806809</v>
      </c>
      <c r="J83" s="12"/>
    </row>
    <row r="84" spans="1:10" x14ac:dyDescent="0.25">
      <c r="A84" s="17" t="s">
        <v>65</v>
      </c>
      <c r="B84" s="14">
        <f t="shared" si="24"/>
        <v>203333</v>
      </c>
      <c r="C84" s="14">
        <v>203333</v>
      </c>
      <c r="D84" s="14"/>
      <c r="E84" s="14">
        <f t="shared" si="22"/>
        <v>203333</v>
      </c>
      <c r="F84" s="14">
        <v>203333</v>
      </c>
      <c r="G84" s="14"/>
      <c r="H84" s="14">
        <f t="shared" si="26"/>
        <v>100</v>
      </c>
      <c r="I84" s="14">
        <f t="shared" si="25"/>
        <v>100</v>
      </c>
      <c r="J84" s="14"/>
    </row>
    <row r="85" spans="1:10" x14ac:dyDescent="0.25">
      <c r="A85" s="17" t="s">
        <v>66</v>
      </c>
      <c r="B85" s="14">
        <f t="shared" si="24"/>
        <v>380358.8</v>
      </c>
      <c r="C85" s="14">
        <v>380358.8</v>
      </c>
      <c r="D85" s="14"/>
      <c r="E85" s="14">
        <f t="shared" si="22"/>
        <v>380358.8</v>
      </c>
      <c r="F85" s="14">
        <v>380358.8</v>
      </c>
      <c r="G85" s="14"/>
      <c r="H85" s="14">
        <f t="shared" si="26"/>
        <v>100</v>
      </c>
      <c r="I85" s="14">
        <f t="shared" si="25"/>
        <v>100</v>
      </c>
      <c r="J85" s="14"/>
    </row>
    <row r="86" spans="1:10" x14ac:dyDescent="0.25">
      <c r="A86" s="17" t="s">
        <v>67</v>
      </c>
      <c r="B86" s="14">
        <f t="shared" si="24"/>
        <v>17426.7</v>
      </c>
      <c r="C86" s="14">
        <v>17426.7</v>
      </c>
      <c r="D86" s="14"/>
      <c r="E86" s="14">
        <f t="shared" si="22"/>
        <v>17426.7</v>
      </c>
      <c r="F86" s="14">
        <v>17426.7</v>
      </c>
      <c r="G86" s="14"/>
      <c r="H86" s="14">
        <f t="shared" si="26"/>
        <v>100</v>
      </c>
      <c r="I86" s="14">
        <f t="shared" si="25"/>
        <v>100</v>
      </c>
      <c r="J86" s="14"/>
    </row>
    <row r="87" spans="1:10" ht="31.5" x14ac:dyDescent="0.25">
      <c r="A87" s="17" t="s">
        <v>68</v>
      </c>
      <c r="B87" s="14">
        <f t="shared" si="24"/>
        <v>50</v>
      </c>
      <c r="C87" s="14">
        <v>50</v>
      </c>
      <c r="D87" s="14"/>
      <c r="E87" s="14">
        <f t="shared" si="22"/>
        <v>11.9</v>
      </c>
      <c r="F87" s="14">
        <v>11.9</v>
      </c>
      <c r="G87" s="14"/>
      <c r="H87" s="14">
        <f t="shared" si="26"/>
        <v>23.8</v>
      </c>
      <c r="I87" s="14">
        <f t="shared" si="25"/>
        <v>23.8</v>
      </c>
      <c r="J87" s="14"/>
    </row>
    <row r="88" spans="1:10" x14ac:dyDescent="0.25">
      <c r="A88" s="17" t="s">
        <v>69</v>
      </c>
      <c r="B88" s="14">
        <f t="shared" si="24"/>
        <v>8841.9</v>
      </c>
      <c r="C88" s="14">
        <v>8841.9</v>
      </c>
      <c r="D88" s="14"/>
      <c r="E88" s="14">
        <f t="shared" si="22"/>
        <v>8841.9</v>
      </c>
      <c r="F88" s="14">
        <v>8841.9</v>
      </c>
      <c r="G88" s="14"/>
      <c r="H88" s="14">
        <f t="shared" si="26"/>
        <v>100</v>
      </c>
      <c r="I88" s="14">
        <f t="shared" si="25"/>
        <v>100</v>
      </c>
      <c r="J88" s="14"/>
    </row>
    <row r="89" spans="1:10" x14ac:dyDescent="0.25">
      <c r="A89" s="17" t="s">
        <v>70</v>
      </c>
      <c r="B89" s="14">
        <f t="shared" si="24"/>
        <v>32566.2</v>
      </c>
      <c r="C89" s="14">
        <v>32566.2</v>
      </c>
      <c r="D89" s="14"/>
      <c r="E89" s="14">
        <f t="shared" si="22"/>
        <v>32566.2</v>
      </c>
      <c r="F89" s="14">
        <v>32566.2</v>
      </c>
      <c r="G89" s="14"/>
      <c r="H89" s="14">
        <f t="shared" si="26"/>
        <v>99.999999999999986</v>
      </c>
      <c r="I89" s="14">
        <f t="shared" si="25"/>
        <v>99.999999999999986</v>
      </c>
      <c r="J89" s="14"/>
    </row>
    <row r="90" spans="1:10" s="13" customFormat="1" x14ac:dyDescent="0.25">
      <c r="A90" s="16" t="s">
        <v>71</v>
      </c>
      <c r="B90" s="12">
        <f t="shared" si="24"/>
        <v>73626.200000000012</v>
      </c>
      <c r="C90" s="12">
        <f>C91+C92</f>
        <v>73626.200000000012</v>
      </c>
      <c r="D90" s="12">
        <f>D91+D92</f>
        <v>0</v>
      </c>
      <c r="E90" s="12">
        <f t="shared" si="22"/>
        <v>73626.200000000012</v>
      </c>
      <c r="F90" s="12">
        <f>F91+F92</f>
        <v>73626.200000000012</v>
      </c>
      <c r="G90" s="12">
        <f>G91+G92</f>
        <v>0</v>
      </c>
      <c r="H90" s="12">
        <f t="shared" si="26"/>
        <v>99.999999999999986</v>
      </c>
      <c r="I90" s="12">
        <f t="shared" si="25"/>
        <v>99.999999999999986</v>
      </c>
      <c r="J90" s="12"/>
    </row>
    <row r="91" spans="1:10" x14ac:dyDescent="0.25">
      <c r="A91" s="17" t="s">
        <v>72</v>
      </c>
      <c r="B91" s="14">
        <f t="shared" si="24"/>
        <v>42021.8</v>
      </c>
      <c r="C91" s="14">
        <v>42021.8</v>
      </c>
      <c r="D91" s="14"/>
      <c r="E91" s="14">
        <f t="shared" si="22"/>
        <v>42021.8</v>
      </c>
      <c r="F91" s="14">
        <v>42021.8</v>
      </c>
      <c r="G91" s="14"/>
      <c r="H91" s="14">
        <f t="shared" si="26"/>
        <v>100</v>
      </c>
      <c r="I91" s="14">
        <f t="shared" si="25"/>
        <v>100</v>
      </c>
      <c r="J91" s="12"/>
    </row>
    <row r="92" spans="1:10" ht="31.5" x14ac:dyDescent="0.25">
      <c r="A92" s="17" t="s">
        <v>73</v>
      </c>
      <c r="B92" s="14">
        <f t="shared" si="24"/>
        <v>31604.400000000001</v>
      </c>
      <c r="C92" s="14">
        <v>31604.400000000001</v>
      </c>
      <c r="D92" s="14"/>
      <c r="E92" s="14">
        <f t="shared" si="22"/>
        <v>31604.400000000001</v>
      </c>
      <c r="F92" s="14">
        <v>31604.400000000001</v>
      </c>
      <c r="G92" s="14"/>
      <c r="H92" s="14">
        <f t="shared" si="26"/>
        <v>99.999999999999986</v>
      </c>
      <c r="I92" s="14">
        <f t="shared" si="25"/>
        <v>99.999999999999986</v>
      </c>
      <c r="J92" s="12"/>
    </row>
    <row r="93" spans="1:10" s="13" customFormat="1" x14ac:dyDescent="0.25">
      <c r="A93" s="16" t="s">
        <v>74</v>
      </c>
      <c r="B93" s="12">
        <f t="shared" si="24"/>
        <v>447.9</v>
      </c>
      <c r="C93" s="12">
        <f>C94</f>
        <v>447.9</v>
      </c>
      <c r="D93" s="12"/>
      <c r="E93" s="12">
        <f t="shared" si="22"/>
        <v>447.9</v>
      </c>
      <c r="F93" s="12">
        <f>F94</f>
        <v>447.9</v>
      </c>
      <c r="G93" s="12"/>
      <c r="H93" s="12">
        <f t="shared" ref="H93:H94" si="30">E93/B93%</f>
        <v>99.999999999999986</v>
      </c>
      <c r="I93" s="12">
        <f t="shared" ref="I93:I94" si="31">F93/C93%</f>
        <v>99.999999999999986</v>
      </c>
      <c r="J93" s="12"/>
    </row>
    <row r="94" spans="1:10" x14ac:dyDescent="0.25">
      <c r="A94" s="17" t="s">
        <v>105</v>
      </c>
      <c r="B94" s="14">
        <f t="shared" si="24"/>
        <v>447.9</v>
      </c>
      <c r="C94" s="14">
        <v>447.9</v>
      </c>
      <c r="D94" s="14"/>
      <c r="E94" s="14">
        <f t="shared" si="22"/>
        <v>447.9</v>
      </c>
      <c r="F94" s="14">
        <v>447.9</v>
      </c>
      <c r="G94" s="14"/>
      <c r="H94" s="14">
        <f t="shared" si="30"/>
        <v>99.999999999999986</v>
      </c>
      <c r="I94" s="14">
        <f t="shared" si="31"/>
        <v>99.999999999999986</v>
      </c>
      <c r="J94" s="12"/>
    </row>
    <row r="95" spans="1:10" s="13" customFormat="1" x14ac:dyDescent="0.25">
      <c r="A95" s="16" t="s">
        <v>75</v>
      </c>
      <c r="B95" s="12">
        <f>C95+D95</f>
        <v>57895.200000000004</v>
      </c>
      <c r="C95" s="12">
        <f>C97+C98+C99+C96</f>
        <v>57895.200000000004</v>
      </c>
      <c r="D95" s="12">
        <f t="shared" ref="D95:G95" si="32">D97+D98+D99+D96</f>
        <v>0</v>
      </c>
      <c r="E95" s="12">
        <f t="shared" si="32"/>
        <v>57465.900000000009</v>
      </c>
      <c r="F95" s="12">
        <f t="shared" si="32"/>
        <v>57465.900000000009</v>
      </c>
      <c r="G95" s="12">
        <f t="shared" si="32"/>
        <v>0</v>
      </c>
      <c r="H95" s="12">
        <f t="shared" si="26"/>
        <v>99.258487750279826</v>
      </c>
      <c r="I95" s="12">
        <f t="shared" si="25"/>
        <v>99.258487750279826</v>
      </c>
      <c r="J95" s="12"/>
    </row>
    <row r="96" spans="1:10" s="13" customFormat="1" x14ac:dyDescent="0.25">
      <c r="A96" s="17" t="s">
        <v>114</v>
      </c>
      <c r="B96" s="14">
        <f t="shared" si="24"/>
        <v>905</v>
      </c>
      <c r="C96" s="14">
        <v>905</v>
      </c>
      <c r="D96" s="14"/>
      <c r="E96" s="14">
        <f t="shared" si="22"/>
        <v>905</v>
      </c>
      <c r="F96" s="14">
        <v>905</v>
      </c>
      <c r="G96" s="14"/>
      <c r="H96" s="14"/>
      <c r="I96" s="14"/>
      <c r="J96" s="14"/>
    </row>
    <row r="97" spans="1:10" x14ac:dyDescent="0.25">
      <c r="A97" s="17" t="s">
        <v>76</v>
      </c>
      <c r="B97" s="14">
        <f t="shared" si="24"/>
        <v>12821.1</v>
      </c>
      <c r="C97" s="14">
        <v>12821.1</v>
      </c>
      <c r="D97" s="14"/>
      <c r="E97" s="14">
        <f t="shared" si="22"/>
        <v>12391.8</v>
      </c>
      <c r="F97" s="14">
        <v>12391.8</v>
      </c>
      <c r="G97" s="14"/>
      <c r="H97" s="14">
        <f t="shared" si="26"/>
        <v>96.651613356108271</v>
      </c>
      <c r="I97" s="14">
        <f t="shared" si="25"/>
        <v>96.651613356108271</v>
      </c>
      <c r="J97" s="14"/>
    </row>
    <row r="98" spans="1:10" x14ac:dyDescent="0.25">
      <c r="A98" s="17" t="s">
        <v>77</v>
      </c>
      <c r="B98" s="14">
        <f t="shared" si="24"/>
        <v>39205.300000000003</v>
      </c>
      <c r="C98" s="14">
        <v>39205.300000000003</v>
      </c>
      <c r="D98" s="14"/>
      <c r="E98" s="14">
        <f t="shared" si="22"/>
        <v>39205.300000000003</v>
      </c>
      <c r="F98" s="14">
        <v>39205.300000000003</v>
      </c>
      <c r="G98" s="14"/>
      <c r="H98" s="14">
        <f t="shared" si="26"/>
        <v>100</v>
      </c>
      <c r="I98" s="14">
        <f t="shared" si="25"/>
        <v>100</v>
      </c>
      <c r="J98" s="14"/>
    </row>
    <row r="99" spans="1:10" ht="31.5" x14ac:dyDescent="0.25">
      <c r="A99" s="17" t="s">
        <v>78</v>
      </c>
      <c r="B99" s="14">
        <f t="shared" si="24"/>
        <v>4963.8</v>
      </c>
      <c r="C99" s="14">
        <v>4963.8</v>
      </c>
      <c r="D99" s="14"/>
      <c r="E99" s="14">
        <f t="shared" si="22"/>
        <v>4963.8</v>
      </c>
      <c r="F99" s="14">
        <v>4963.8</v>
      </c>
      <c r="G99" s="14"/>
      <c r="H99" s="14">
        <f t="shared" si="26"/>
        <v>100</v>
      </c>
      <c r="I99" s="14">
        <f t="shared" si="25"/>
        <v>100</v>
      </c>
      <c r="J99" s="14"/>
    </row>
    <row r="100" spans="1:10" s="13" customFormat="1" x14ac:dyDescent="0.25">
      <c r="A100" s="16" t="s">
        <v>79</v>
      </c>
      <c r="B100" s="12">
        <f t="shared" si="24"/>
        <v>780</v>
      </c>
      <c r="C100" s="12">
        <f>C101</f>
        <v>720</v>
      </c>
      <c r="D100" s="12">
        <f>D101</f>
        <v>60</v>
      </c>
      <c r="E100" s="12">
        <f t="shared" si="22"/>
        <v>780</v>
      </c>
      <c r="F100" s="12">
        <f>F101</f>
        <v>720</v>
      </c>
      <c r="G100" s="12">
        <f>G101</f>
        <v>60</v>
      </c>
      <c r="H100" s="12">
        <f t="shared" si="26"/>
        <v>100</v>
      </c>
      <c r="I100" s="12">
        <f t="shared" si="25"/>
        <v>100</v>
      </c>
      <c r="J100" s="12">
        <f t="shared" si="27"/>
        <v>100</v>
      </c>
    </row>
    <row r="101" spans="1:10" x14ac:dyDescent="0.25">
      <c r="A101" s="17" t="s">
        <v>80</v>
      </c>
      <c r="B101" s="14">
        <f t="shared" si="24"/>
        <v>780</v>
      </c>
      <c r="C101" s="14">
        <v>720</v>
      </c>
      <c r="D101" s="14">
        <v>60</v>
      </c>
      <c r="E101" s="14">
        <f t="shared" si="22"/>
        <v>780</v>
      </c>
      <c r="F101" s="14">
        <v>720</v>
      </c>
      <c r="G101" s="14">
        <v>60</v>
      </c>
      <c r="H101" s="14">
        <f t="shared" si="26"/>
        <v>100</v>
      </c>
      <c r="I101" s="14">
        <f t="shared" si="25"/>
        <v>100</v>
      </c>
      <c r="J101" s="14">
        <f t="shared" si="27"/>
        <v>100</v>
      </c>
    </row>
    <row r="102" spans="1:10" s="13" customFormat="1" ht="31.5" x14ac:dyDescent="0.25">
      <c r="A102" s="16" t="s">
        <v>81</v>
      </c>
      <c r="B102" s="12">
        <f t="shared" si="24"/>
        <v>27</v>
      </c>
      <c r="C102" s="12">
        <f>C103</f>
        <v>0</v>
      </c>
      <c r="D102" s="12">
        <f>D103</f>
        <v>27</v>
      </c>
      <c r="E102" s="12">
        <f t="shared" si="22"/>
        <v>18</v>
      </c>
      <c r="F102" s="12">
        <f>F103</f>
        <v>0</v>
      </c>
      <c r="G102" s="12">
        <f>G103</f>
        <v>18</v>
      </c>
      <c r="H102" s="12">
        <f t="shared" si="26"/>
        <v>66.666666666666657</v>
      </c>
      <c r="I102" s="12" t="e">
        <f t="shared" si="25"/>
        <v>#DIV/0!</v>
      </c>
      <c r="J102" s="12">
        <f t="shared" si="27"/>
        <v>66.666666666666657</v>
      </c>
    </row>
    <row r="103" spans="1:10" x14ac:dyDescent="0.25">
      <c r="A103" s="17" t="s">
        <v>82</v>
      </c>
      <c r="B103" s="14">
        <f>C103+D103</f>
        <v>27</v>
      </c>
      <c r="C103" s="14"/>
      <c r="D103" s="14">
        <v>27</v>
      </c>
      <c r="E103" s="14">
        <f t="shared" si="22"/>
        <v>18</v>
      </c>
      <c r="F103" s="14"/>
      <c r="G103" s="14">
        <v>18</v>
      </c>
      <c r="H103" s="14">
        <f t="shared" si="26"/>
        <v>66.666666666666657</v>
      </c>
      <c r="I103" s="14" t="e">
        <f t="shared" si="25"/>
        <v>#DIV/0!</v>
      </c>
      <c r="J103" s="14">
        <f t="shared" si="27"/>
        <v>66.666666666666657</v>
      </c>
    </row>
    <row r="104" spans="1:10" s="13" customFormat="1" ht="47.25" x14ac:dyDescent="0.25">
      <c r="A104" s="16" t="s">
        <v>83</v>
      </c>
      <c r="B104" s="12">
        <f t="shared" si="24"/>
        <v>1.1000000000000001</v>
      </c>
      <c r="C104" s="12">
        <v>1.1000000000000001</v>
      </c>
      <c r="D104" s="12"/>
      <c r="E104" s="12">
        <f t="shared" si="22"/>
        <v>1.1000000000000001</v>
      </c>
      <c r="F104" s="12">
        <v>1.1000000000000001</v>
      </c>
      <c r="G104" s="12"/>
      <c r="H104" s="12"/>
      <c r="I104" s="12"/>
      <c r="J104" s="12"/>
    </row>
    <row r="105" spans="1:10" ht="31.5" x14ac:dyDescent="0.25">
      <c r="A105" s="17" t="s">
        <v>84</v>
      </c>
      <c r="B105" s="14">
        <f t="shared" si="24"/>
        <v>1.1000000000000001</v>
      </c>
      <c r="C105" s="14">
        <v>1.1000000000000001</v>
      </c>
      <c r="D105" s="14"/>
      <c r="E105" s="14">
        <f t="shared" si="22"/>
        <v>1.1000000000000001</v>
      </c>
      <c r="F105" s="14">
        <v>1.1000000000000001</v>
      </c>
      <c r="G105" s="14"/>
      <c r="H105" s="14"/>
      <c r="I105" s="14"/>
      <c r="J105" s="14"/>
    </row>
    <row r="106" spans="1:10" s="13" customFormat="1" ht="63" x14ac:dyDescent="0.25">
      <c r="A106" s="16" t="s">
        <v>85</v>
      </c>
      <c r="B106" s="12">
        <f t="shared" si="24"/>
        <v>36891.399999999994</v>
      </c>
      <c r="C106" s="12">
        <f>C107+C108+C109</f>
        <v>34154.799999999996</v>
      </c>
      <c r="D106" s="12">
        <f>D107+D108+D109</f>
        <v>2736.6</v>
      </c>
      <c r="E106" s="12">
        <f t="shared" si="22"/>
        <v>35824</v>
      </c>
      <c r="F106" s="12">
        <f>F107+F108+F109</f>
        <v>33368</v>
      </c>
      <c r="G106" s="12">
        <f>G107+G108+G109</f>
        <v>2456</v>
      </c>
      <c r="H106" s="12">
        <f t="shared" si="26"/>
        <v>97.106642740584547</v>
      </c>
      <c r="I106" s="12">
        <f t="shared" si="25"/>
        <v>97.696370641901012</v>
      </c>
      <c r="J106" s="12">
        <f t="shared" si="27"/>
        <v>89.746400643133811</v>
      </c>
    </row>
    <row r="107" spans="1:10" ht="47.25" x14ac:dyDescent="0.25">
      <c r="A107" s="17" t="s">
        <v>86</v>
      </c>
      <c r="B107" s="14">
        <f t="shared" si="24"/>
        <v>18080.599999999999</v>
      </c>
      <c r="C107" s="14">
        <v>18080.599999999999</v>
      </c>
      <c r="D107" s="14"/>
      <c r="E107" s="14">
        <f t="shared" si="22"/>
        <v>18080.599999999999</v>
      </c>
      <c r="F107" s="14">
        <v>18080.599999999999</v>
      </c>
      <c r="G107" s="14"/>
      <c r="H107" s="14">
        <f t="shared" si="26"/>
        <v>100</v>
      </c>
      <c r="I107" s="14">
        <f t="shared" si="25"/>
        <v>100</v>
      </c>
      <c r="J107" s="14"/>
    </row>
    <row r="108" spans="1:10" x14ac:dyDescent="0.25">
      <c r="A108" s="17" t="s">
        <v>87</v>
      </c>
      <c r="B108" s="14">
        <f t="shared" si="24"/>
        <v>13020.6</v>
      </c>
      <c r="C108" s="14">
        <v>13020.6</v>
      </c>
      <c r="D108" s="14"/>
      <c r="E108" s="14">
        <f t="shared" si="22"/>
        <v>12233.8</v>
      </c>
      <c r="F108" s="14">
        <v>12233.8</v>
      </c>
      <c r="G108" s="14"/>
      <c r="H108" s="14"/>
      <c r="I108" s="14"/>
      <c r="J108" s="14"/>
    </row>
    <row r="109" spans="1:10" ht="31.5" x14ac:dyDescent="0.25">
      <c r="A109" s="17" t="s">
        <v>88</v>
      </c>
      <c r="B109" s="14">
        <f t="shared" si="24"/>
        <v>5790.2</v>
      </c>
      <c r="C109" s="14">
        <v>3053.6</v>
      </c>
      <c r="D109" s="14">
        <v>2736.6</v>
      </c>
      <c r="E109" s="14">
        <f t="shared" si="22"/>
        <v>5509.6</v>
      </c>
      <c r="F109" s="14">
        <v>3053.6</v>
      </c>
      <c r="G109" s="14">
        <v>2456</v>
      </c>
      <c r="H109" s="14">
        <f t="shared" si="26"/>
        <v>95.15388069496737</v>
      </c>
      <c r="I109" s="14">
        <f t="shared" si="25"/>
        <v>100</v>
      </c>
      <c r="J109" s="14">
        <f>G109/D109%</f>
        <v>89.746400643133811</v>
      </c>
    </row>
    <row r="110" spans="1:10" x14ac:dyDescent="0.25">
      <c r="A110" s="17"/>
      <c r="B110" s="12">
        <f t="shared" ref="B110:B126" si="33">C110+D110</f>
        <v>0</v>
      </c>
      <c r="C110" s="14"/>
      <c r="D110" s="14"/>
      <c r="E110" s="12">
        <f t="shared" si="22"/>
        <v>0</v>
      </c>
      <c r="F110" s="14"/>
      <c r="G110" s="14"/>
      <c r="H110" s="12"/>
      <c r="I110" s="12"/>
      <c r="J110" s="12"/>
    </row>
    <row r="111" spans="1:10" s="15" customFormat="1" x14ac:dyDescent="0.25">
      <c r="A111" s="16" t="s">
        <v>89</v>
      </c>
      <c r="B111" s="12">
        <f>B106+B104+B102+B100+B95+B93+B90+B83+B78+B73+B70+B68+B59</f>
        <v>937093.19999999984</v>
      </c>
      <c r="C111" s="12">
        <f>C106+C104+C102+C100+C95+C93+C90+C83+C78+C73+C70+C68+C59</f>
        <v>896475.10000000009</v>
      </c>
      <c r="D111" s="12">
        <f>D106+D104+D102+D100+D95+D93+D90+D83+D78+D73+D70+D68+D59</f>
        <v>40618.1</v>
      </c>
      <c r="E111" s="12">
        <f t="shared" si="22"/>
        <v>931352.6</v>
      </c>
      <c r="F111" s="12">
        <f>F106+F104+F102+F100+F95+F93+F90+F83+F78+F73+F70+F68+F59</f>
        <v>891661.4</v>
      </c>
      <c r="G111" s="12">
        <f>G106+G104+G102+G100+G95+G93+G90+G83+G78+G73+G70+G68+G59</f>
        <v>39691.200000000004</v>
      </c>
      <c r="H111" s="12">
        <f t="shared" si="26"/>
        <v>99.387403515466772</v>
      </c>
      <c r="I111" s="12">
        <f t="shared" si="25"/>
        <v>99.463041416320436</v>
      </c>
      <c r="J111" s="12">
        <f t="shared" si="27"/>
        <v>97.718012413185264</v>
      </c>
    </row>
    <row r="112" spans="1:10" x14ac:dyDescent="0.25">
      <c r="A112" s="17"/>
      <c r="B112" s="12">
        <f t="shared" si="33"/>
        <v>0</v>
      </c>
      <c r="C112" s="14"/>
      <c r="D112" s="14"/>
      <c r="E112" s="12">
        <f t="shared" si="22"/>
        <v>0</v>
      </c>
      <c r="F112" s="14"/>
      <c r="G112" s="14"/>
      <c r="H112" s="12"/>
      <c r="I112" s="12"/>
      <c r="J112" s="12"/>
    </row>
    <row r="113" spans="1:10" s="13" customFormat="1" ht="31.5" x14ac:dyDescent="0.25">
      <c r="A113" s="16" t="s">
        <v>90</v>
      </c>
      <c r="B113" s="12">
        <f t="shared" si="33"/>
        <v>-4626.4000000000888</v>
      </c>
      <c r="C113" s="12">
        <f>C57-C111</f>
        <v>-4126.6000000000931</v>
      </c>
      <c r="D113" s="12">
        <f>D57-D111</f>
        <v>-499.79999999999563</v>
      </c>
      <c r="E113" s="12">
        <f t="shared" si="22"/>
        <v>-2427.6000000000276</v>
      </c>
      <c r="F113" s="12">
        <f>F57-F111</f>
        <v>-1885.9000000000233</v>
      </c>
      <c r="G113" s="12">
        <f>G57-G111</f>
        <v>-541.70000000000437</v>
      </c>
      <c r="H113" s="12"/>
      <c r="I113" s="12"/>
      <c r="J113" s="12"/>
    </row>
    <row r="114" spans="1:10" s="13" customFormat="1" x14ac:dyDescent="0.25">
      <c r="A114" s="16"/>
      <c r="B114" s="12">
        <f t="shared" si="33"/>
        <v>0</v>
      </c>
      <c r="C114" s="14"/>
      <c r="D114" s="14"/>
      <c r="E114" s="12">
        <f t="shared" si="22"/>
        <v>0</v>
      </c>
      <c r="F114" s="14"/>
      <c r="G114" s="14"/>
      <c r="H114" s="14"/>
      <c r="I114" s="14"/>
      <c r="J114" s="14"/>
    </row>
    <row r="115" spans="1:10" s="13" customFormat="1" ht="31.5" x14ac:dyDescent="0.25">
      <c r="A115" s="16" t="s">
        <v>91</v>
      </c>
      <c r="B115" s="12">
        <f t="shared" si="33"/>
        <v>0</v>
      </c>
      <c r="C115" s="12">
        <f>C116</f>
        <v>0</v>
      </c>
      <c r="D115" s="12"/>
      <c r="E115" s="12">
        <f t="shared" si="22"/>
        <v>0</v>
      </c>
      <c r="F115" s="12">
        <f>F116</f>
        <v>0</v>
      </c>
      <c r="G115" s="12"/>
      <c r="H115" s="12"/>
      <c r="I115" s="12"/>
      <c r="J115" s="12"/>
    </row>
    <row r="116" spans="1:10" s="13" customFormat="1" ht="31.5" x14ac:dyDescent="0.25">
      <c r="A116" s="16" t="s">
        <v>92</v>
      </c>
      <c r="B116" s="12">
        <f t="shared" si="33"/>
        <v>0</v>
      </c>
      <c r="C116" s="12">
        <f>C117+C120</f>
        <v>0</v>
      </c>
      <c r="D116" s="12"/>
      <c r="E116" s="12">
        <f t="shared" si="22"/>
        <v>0</v>
      </c>
      <c r="F116" s="12">
        <f>F117+F120</f>
        <v>0</v>
      </c>
      <c r="G116" s="12"/>
      <c r="H116" s="12"/>
      <c r="I116" s="12"/>
      <c r="J116" s="12"/>
    </row>
    <row r="117" spans="1:10" s="13" customFormat="1" ht="31.5" x14ac:dyDescent="0.25">
      <c r="A117" s="16" t="s">
        <v>93</v>
      </c>
      <c r="B117" s="12">
        <f t="shared" si="33"/>
        <v>0</v>
      </c>
      <c r="C117" s="12"/>
      <c r="D117" s="12"/>
      <c r="E117" s="12">
        <f t="shared" si="22"/>
        <v>0</v>
      </c>
      <c r="F117" s="12"/>
      <c r="G117" s="12"/>
      <c r="H117" s="12"/>
      <c r="I117" s="12"/>
      <c r="J117" s="12"/>
    </row>
    <row r="118" spans="1:10" s="2" customFormat="1" ht="47.25" x14ac:dyDescent="0.25">
      <c r="A118" s="17" t="s">
        <v>94</v>
      </c>
      <c r="B118" s="14">
        <f t="shared" si="33"/>
        <v>0</v>
      </c>
      <c r="C118" s="14"/>
      <c r="D118" s="14"/>
      <c r="E118" s="14">
        <f t="shared" si="22"/>
        <v>0</v>
      </c>
      <c r="F118" s="14"/>
      <c r="G118" s="14"/>
      <c r="H118" s="14"/>
      <c r="I118" s="14"/>
      <c r="J118" s="14"/>
    </row>
    <row r="119" spans="1:10" ht="47.25" x14ac:dyDescent="0.25">
      <c r="A119" s="17" t="s">
        <v>95</v>
      </c>
      <c r="B119" s="14">
        <f t="shared" si="33"/>
        <v>0</v>
      </c>
      <c r="C119" s="14"/>
      <c r="D119" s="14"/>
      <c r="E119" s="14">
        <f t="shared" si="22"/>
        <v>0</v>
      </c>
      <c r="F119" s="14"/>
      <c r="G119" s="14"/>
      <c r="H119" s="14"/>
      <c r="I119" s="14"/>
      <c r="J119" s="14"/>
    </row>
    <row r="120" spans="1:10" s="13" customFormat="1" ht="63" x14ac:dyDescent="0.25">
      <c r="A120" s="16" t="s">
        <v>96</v>
      </c>
      <c r="B120" s="12">
        <f t="shared" si="33"/>
        <v>0</v>
      </c>
      <c r="C120" s="12">
        <f>C121</f>
        <v>0</v>
      </c>
      <c r="D120" s="12"/>
      <c r="E120" s="12">
        <f t="shared" si="22"/>
        <v>0</v>
      </c>
      <c r="F120" s="12">
        <f>F121</f>
        <v>0</v>
      </c>
      <c r="G120" s="12"/>
      <c r="H120" s="12"/>
      <c r="I120" s="12"/>
      <c r="J120" s="12"/>
    </row>
    <row r="121" spans="1:10" ht="63" x14ac:dyDescent="0.25">
      <c r="A121" s="17" t="s">
        <v>97</v>
      </c>
      <c r="B121" s="14">
        <f t="shared" si="33"/>
        <v>0</v>
      </c>
      <c r="C121" s="14"/>
      <c r="D121" s="14"/>
      <c r="E121" s="14">
        <f t="shared" si="22"/>
        <v>0</v>
      </c>
      <c r="F121" s="14"/>
      <c r="G121" s="14"/>
      <c r="H121" s="14"/>
      <c r="I121" s="14"/>
      <c r="J121" s="14"/>
    </row>
    <row r="122" spans="1:10" ht="63" x14ac:dyDescent="0.25">
      <c r="A122" s="17" t="s">
        <v>98</v>
      </c>
      <c r="B122" s="14">
        <f t="shared" si="33"/>
        <v>0</v>
      </c>
      <c r="C122" s="14"/>
      <c r="D122" s="14"/>
      <c r="E122" s="14">
        <f t="shared" si="22"/>
        <v>0</v>
      </c>
      <c r="F122" s="14"/>
      <c r="G122" s="14"/>
      <c r="H122" s="14"/>
      <c r="I122" s="14"/>
      <c r="J122" s="14"/>
    </row>
    <row r="123" spans="1:10" s="13" customFormat="1" ht="31.5" x14ac:dyDescent="0.25">
      <c r="A123" s="16" t="s">
        <v>99</v>
      </c>
      <c r="B123" s="12">
        <f t="shared" si="33"/>
        <v>0</v>
      </c>
      <c r="C123" s="12"/>
      <c r="D123" s="12"/>
      <c r="E123" s="12">
        <f t="shared" si="22"/>
        <v>0</v>
      </c>
      <c r="F123" s="12"/>
      <c r="G123" s="12"/>
      <c r="H123" s="12"/>
      <c r="I123" s="12"/>
      <c r="J123" s="12"/>
    </row>
    <row r="124" spans="1:10" ht="78.75" x14ac:dyDescent="0.25">
      <c r="A124" s="17" t="s">
        <v>100</v>
      </c>
      <c r="B124" s="14">
        <f t="shared" si="33"/>
        <v>0</v>
      </c>
      <c r="C124" s="14"/>
      <c r="D124" s="14"/>
      <c r="E124" s="14">
        <f t="shared" si="22"/>
        <v>0</v>
      </c>
      <c r="F124" s="14"/>
      <c r="G124" s="14"/>
      <c r="H124" s="14"/>
      <c r="I124" s="14"/>
      <c r="J124" s="14"/>
    </row>
    <row r="125" spans="1:10" ht="47.25" x14ac:dyDescent="0.25">
      <c r="A125" s="17" t="s">
        <v>101</v>
      </c>
      <c r="B125" s="14">
        <f t="shared" si="33"/>
        <v>0</v>
      </c>
      <c r="C125" s="14"/>
      <c r="D125" s="14"/>
      <c r="E125" s="14">
        <f t="shared" si="22"/>
        <v>0</v>
      </c>
      <c r="F125" s="14"/>
      <c r="G125" s="14"/>
      <c r="H125" s="14"/>
      <c r="I125" s="14"/>
      <c r="J125" s="14"/>
    </row>
    <row r="126" spans="1:10" s="13" customFormat="1" x14ac:dyDescent="0.25">
      <c r="A126" s="16" t="s">
        <v>102</v>
      </c>
      <c r="B126" s="14">
        <f t="shared" si="33"/>
        <v>-4626.4000000000888</v>
      </c>
      <c r="C126" s="12">
        <f>C57+C115-C111</f>
        <v>-4126.6000000000931</v>
      </c>
      <c r="D126" s="12">
        <f>D57+D115-D111</f>
        <v>-499.79999999999563</v>
      </c>
      <c r="E126" s="14">
        <f t="shared" si="22"/>
        <v>-2427.6000000000276</v>
      </c>
      <c r="F126" s="12">
        <f>F57+F115-F111</f>
        <v>-1885.9000000000233</v>
      </c>
      <c r="G126" s="12">
        <f>G57+G115-G111</f>
        <v>-541.70000000000437</v>
      </c>
      <c r="H126" s="12"/>
      <c r="I126" s="12"/>
      <c r="J126" s="12"/>
    </row>
  </sheetData>
  <mergeCells count="7">
    <mergeCell ref="A5:J5"/>
    <mergeCell ref="A6:J6"/>
    <mergeCell ref="A7:J7"/>
    <mergeCell ref="A9:A10"/>
    <mergeCell ref="B9:D9"/>
    <mergeCell ref="E9:G9"/>
    <mergeCell ref="H9:J9"/>
  </mergeCells>
  <pageMargins left="0.52" right="0.23622047244094491" top="0.15" bottom="0.19685039370078741" header="0.16" footer="0.31496062992125984"/>
  <pageSetup scale="56" orientation="landscape" r:id="rId1"/>
  <headerFooter differentFirst="1" alignWithMargins="0">
    <oddHeader>&amp;R&amp;P</oddHeader>
  </headerFooter>
  <rowBreaks count="1" manualBreakCount="1">
    <brk id="98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Лист1</vt:lpstr>
      <vt:lpstr>Лист2</vt:lpstr>
      <vt:lpstr>Лист1!Заголовки_для_печати</vt:lpstr>
      <vt:lpstr>Лист1!Область_печати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Ошкулуг Айлана Арменовна</dc:creator>
  <cp:lastModifiedBy>Куулар</cp:lastModifiedBy>
  <cp:lastPrinted>2021-11-08T12:44:12Z</cp:lastPrinted>
  <dcterms:created xsi:type="dcterms:W3CDTF">2018-10-31T12:10:33Z</dcterms:created>
  <dcterms:modified xsi:type="dcterms:W3CDTF">2024-11-11T10:19:37Z</dcterms:modified>
</cp:coreProperties>
</file>