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370" windowHeight="9180"/>
  </bookViews>
  <sheets>
    <sheet name="ПРОГНОЗ КБ 2019г." sheetId="1" r:id="rId1"/>
  </sheets>
  <definedNames>
    <definedName name="_xlnm.Print_Titles" localSheetId="0">'ПРОГНОЗ КБ 2019г.'!$4:$5</definedName>
    <definedName name="_xlnm.Print_Area" localSheetId="0">'ПРОГНОЗ КБ 2019г.'!$A$1:$J$134</definedName>
  </definedNames>
  <calcPr calcId="144525"/>
</workbook>
</file>

<file path=xl/calcChain.xml><?xml version="1.0" encoding="utf-8"?>
<calcChain xmlns="http://schemas.openxmlformats.org/spreadsheetml/2006/main">
  <c r="H120" i="1" l="1"/>
  <c r="I134" i="1"/>
  <c r="G134" i="1"/>
  <c r="E134" i="1"/>
  <c r="C35" i="1" l="1"/>
  <c r="C134" i="1" l="1"/>
  <c r="B134" i="1"/>
  <c r="I90" i="1"/>
  <c r="G90" i="1"/>
  <c r="E90" i="1"/>
  <c r="H110" i="1"/>
  <c r="J103" i="1"/>
  <c r="J104" i="1"/>
  <c r="J105" i="1"/>
  <c r="J106" i="1"/>
  <c r="H103" i="1"/>
  <c r="H104" i="1"/>
  <c r="H105" i="1"/>
  <c r="H106" i="1"/>
  <c r="F103" i="1"/>
  <c r="F104" i="1"/>
  <c r="F105" i="1"/>
  <c r="F106" i="1"/>
  <c r="J97" i="1"/>
  <c r="J98" i="1"/>
  <c r="J99" i="1"/>
  <c r="J100" i="1"/>
  <c r="J101" i="1"/>
  <c r="H97" i="1"/>
  <c r="H98" i="1"/>
  <c r="H99" i="1"/>
  <c r="H100" i="1"/>
  <c r="H101" i="1"/>
  <c r="F99" i="1"/>
  <c r="F100" i="1"/>
  <c r="F101" i="1"/>
  <c r="F102" i="1"/>
  <c r="J85" i="1"/>
  <c r="J86" i="1"/>
  <c r="J87" i="1"/>
  <c r="J88" i="1"/>
  <c r="J89" i="1"/>
  <c r="H85" i="1"/>
  <c r="H86" i="1"/>
  <c r="H87" i="1"/>
  <c r="H88" i="1"/>
  <c r="H89" i="1"/>
  <c r="F84" i="1"/>
  <c r="F85" i="1"/>
  <c r="F86" i="1"/>
  <c r="F87" i="1"/>
  <c r="F88" i="1"/>
  <c r="F89" i="1"/>
  <c r="D66" i="1"/>
  <c r="C109" i="1"/>
  <c r="D112" i="1"/>
  <c r="D111" i="1"/>
  <c r="D98" i="1"/>
  <c r="D99" i="1"/>
  <c r="D100" i="1"/>
  <c r="D101" i="1"/>
  <c r="D102" i="1"/>
  <c r="D103" i="1"/>
  <c r="D104" i="1"/>
  <c r="D105" i="1"/>
  <c r="D106" i="1"/>
  <c r="D108" i="1"/>
  <c r="D94" i="1"/>
  <c r="D84" i="1"/>
  <c r="D85" i="1"/>
  <c r="D86" i="1"/>
  <c r="D87" i="1"/>
  <c r="D88" i="1"/>
  <c r="D89" i="1"/>
  <c r="I56" i="1"/>
  <c r="G56" i="1"/>
  <c r="E56" i="1"/>
  <c r="C56" i="1"/>
  <c r="D83" i="1"/>
  <c r="F83" i="1"/>
  <c r="C90" i="1"/>
  <c r="I109" i="1"/>
  <c r="G109" i="1"/>
  <c r="E109" i="1"/>
  <c r="B109" i="1"/>
  <c r="B90" i="1"/>
  <c r="D97" i="1"/>
  <c r="D96" i="1"/>
  <c r="D68" i="1"/>
  <c r="D116" i="1" l="1"/>
  <c r="F116" i="1" l="1"/>
  <c r="I8" i="1" l="1"/>
  <c r="E8" i="1"/>
  <c r="J134" i="1" l="1"/>
  <c r="J130" i="1"/>
  <c r="J129" i="1"/>
  <c r="J128" i="1"/>
  <c r="J127" i="1"/>
  <c r="J126" i="1"/>
  <c r="J125" i="1"/>
  <c r="J124" i="1"/>
  <c r="J123" i="1"/>
  <c r="J122" i="1"/>
  <c r="J121" i="1"/>
  <c r="J120" i="1"/>
  <c r="J116" i="1"/>
  <c r="J110" i="1"/>
  <c r="J102" i="1"/>
  <c r="J96" i="1"/>
  <c r="J95" i="1"/>
  <c r="J94" i="1"/>
  <c r="J92" i="1"/>
  <c r="J91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43" i="1"/>
  <c r="J42" i="1"/>
  <c r="J40" i="1"/>
  <c r="J39" i="1"/>
  <c r="J36" i="1"/>
  <c r="J33" i="1"/>
  <c r="J32" i="1"/>
  <c r="J28" i="1"/>
  <c r="J24" i="1"/>
  <c r="J21" i="1"/>
  <c r="J20" i="1"/>
  <c r="J18" i="1"/>
  <c r="J17" i="1"/>
  <c r="J16" i="1"/>
  <c r="J12" i="1"/>
  <c r="J10" i="1"/>
  <c r="H134" i="1"/>
  <c r="H130" i="1"/>
  <c r="H129" i="1"/>
  <c r="H128" i="1"/>
  <c r="H127" i="1"/>
  <c r="H126" i="1"/>
  <c r="H125" i="1"/>
  <c r="H124" i="1"/>
  <c r="H123" i="1"/>
  <c r="H122" i="1"/>
  <c r="H121" i="1"/>
  <c r="H116" i="1"/>
  <c r="H102" i="1"/>
  <c r="H96" i="1"/>
  <c r="H95" i="1"/>
  <c r="H94" i="1"/>
  <c r="H92" i="1"/>
  <c r="H91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43" i="1"/>
  <c r="H42" i="1"/>
  <c r="H40" i="1"/>
  <c r="H39" i="1"/>
  <c r="H36" i="1"/>
  <c r="H33" i="1"/>
  <c r="H32" i="1"/>
  <c r="H28" i="1"/>
  <c r="H24" i="1"/>
  <c r="H21" i="1"/>
  <c r="H20" i="1"/>
  <c r="H18" i="1"/>
  <c r="H17" i="1"/>
  <c r="H16" i="1"/>
  <c r="H12" i="1"/>
  <c r="H10" i="1"/>
  <c r="F134" i="1"/>
  <c r="F130" i="1"/>
  <c r="F129" i="1"/>
  <c r="F128" i="1"/>
  <c r="F127" i="1"/>
  <c r="F126" i="1"/>
  <c r="F125" i="1"/>
  <c r="F124" i="1"/>
  <c r="F123" i="1"/>
  <c r="F122" i="1"/>
  <c r="F121" i="1"/>
  <c r="F120" i="1"/>
  <c r="F110" i="1"/>
  <c r="F98" i="1"/>
  <c r="F97" i="1"/>
  <c r="F96" i="1"/>
  <c r="F95" i="1"/>
  <c r="F94" i="1"/>
  <c r="F93" i="1"/>
  <c r="F92" i="1"/>
  <c r="F91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4" i="1"/>
  <c r="F53" i="1"/>
  <c r="F43" i="1"/>
  <c r="F42" i="1"/>
  <c r="F40" i="1"/>
  <c r="F39" i="1"/>
  <c r="F36" i="1"/>
  <c r="F33" i="1"/>
  <c r="F32" i="1"/>
  <c r="F28" i="1"/>
  <c r="F24" i="1"/>
  <c r="F21" i="1"/>
  <c r="F20" i="1"/>
  <c r="F18" i="1"/>
  <c r="F17" i="1"/>
  <c r="F16" i="1"/>
  <c r="F12" i="1"/>
  <c r="F10" i="1"/>
  <c r="D130" i="1"/>
  <c r="D129" i="1"/>
  <c r="D128" i="1"/>
  <c r="D127" i="1"/>
  <c r="D126" i="1"/>
  <c r="D125" i="1"/>
  <c r="D124" i="1"/>
  <c r="D123" i="1"/>
  <c r="D122" i="1"/>
  <c r="D121" i="1"/>
  <c r="D120" i="1"/>
  <c r="D110" i="1"/>
  <c r="D95" i="1"/>
  <c r="D93" i="1"/>
  <c r="D92" i="1"/>
  <c r="D91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7" i="1"/>
  <c r="D65" i="1"/>
  <c r="D64" i="1"/>
  <c r="D63" i="1"/>
  <c r="D62" i="1"/>
  <c r="D61" i="1"/>
  <c r="D60" i="1"/>
  <c r="D59" i="1"/>
  <c r="D58" i="1"/>
  <c r="D57" i="1"/>
  <c r="D54" i="1"/>
  <c r="D53" i="1"/>
  <c r="D43" i="1"/>
  <c r="D42" i="1"/>
  <c r="D40" i="1"/>
  <c r="D39" i="1"/>
  <c r="D36" i="1"/>
  <c r="D33" i="1"/>
  <c r="D32" i="1"/>
  <c r="D28" i="1"/>
  <c r="D24" i="1"/>
  <c r="D21" i="1"/>
  <c r="D20" i="1"/>
  <c r="D18" i="1"/>
  <c r="D17" i="1"/>
  <c r="D16" i="1"/>
  <c r="D12" i="1"/>
  <c r="D10" i="1"/>
  <c r="C19" i="1"/>
  <c r="B35" i="1"/>
  <c r="D35" i="1" s="1"/>
  <c r="C31" i="1"/>
  <c r="B31" i="1"/>
  <c r="B19" i="1"/>
  <c r="C8" i="1"/>
  <c r="F8" i="1" s="1"/>
  <c r="B8" i="1"/>
  <c r="C11" i="1"/>
  <c r="B11" i="1"/>
  <c r="C14" i="1"/>
  <c r="B14" i="1"/>
  <c r="I31" i="1"/>
  <c r="G31" i="1"/>
  <c r="E31" i="1"/>
  <c r="I35" i="1"/>
  <c r="G35" i="1"/>
  <c r="E35" i="1"/>
  <c r="F35" i="1" s="1"/>
  <c r="G8" i="1"/>
  <c r="H8" i="1" s="1"/>
  <c r="I11" i="1"/>
  <c r="G11" i="1"/>
  <c r="E11" i="1"/>
  <c r="I14" i="1"/>
  <c r="G14" i="1"/>
  <c r="E14" i="1"/>
  <c r="I19" i="1"/>
  <c r="G19" i="1"/>
  <c r="E19" i="1"/>
  <c r="J109" i="1"/>
  <c r="I52" i="1"/>
  <c r="G52" i="1"/>
  <c r="E52" i="1"/>
  <c r="H56" i="1"/>
  <c r="B56" i="1"/>
  <c r="C52" i="1"/>
  <c r="D109" i="1"/>
  <c r="B52" i="1"/>
  <c r="J31" i="1" l="1"/>
  <c r="F19" i="1"/>
  <c r="D19" i="1"/>
  <c r="F11" i="1"/>
  <c r="B50" i="1"/>
  <c r="B49" i="1" s="1"/>
  <c r="D11" i="1"/>
  <c r="D31" i="1"/>
  <c r="D52" i="1"/>
  <c r="F31" i="1"/>
  <c r="D14" i="1"/>
  <c r="J90" i="1"/>
  <c r="E50" i="1"/>
  <c r="E49" i="1" s="1"/>
  <c r="H90" i="1"/>
  <c r="J52" i="1"/>
  <c r="H52" i="1"/>
  <c r="F52" i="1"/>
  <c r="D90" i="1"/>
  <c r="D56" i="1"/>
  <c r="F109" i="1"/>
  <c r="H31" i="1"/>
  <c r="D8" i="1"/>
  <c r="H109" i="1"/>
  <c r="F90" i="1"/>
  <c r="F56" i="1"/>
  <c r="D134" i="1"/>
  <c r="J14" i="1"/>
  <c r="J11" i="1"/>
  <c r="J19" i="1"/>
  <c r="J35" i="1"/>
  <c r="J8" i="1"/>
  <c r="H35" i="1"/>
  <c r="H14" i="1"/>
  <c r="H19" i="1"/>
  <c r="F14" i="1"/>
  <c r="H11" i="1"/>
  <c r="E30" i="1"/>
  <c r="I30" i="1"/>
  <c r="C7" i="1"/>
  <c r="G30" i="1"/>
  <c r="G50" i="1"/>
  <c r="G49" i="1" s="1"/>
  <c r="G7" i="1"/>
  <c r="I50" i="1"/>
  <c r="I49" i="1" s="1"/>
  <c r="E7" i="1"/>
  <c r="I7" i="1"/>
  <c r="B7" i="1"/>
  <c r="C30" i="1"/>
  <c r="B30" i="1"/>
  <c r="C50" i="1"/>
  <c r="C49" i="1" s="1"/>
  <c r="J30" i="1" l="1"/>
  <c r="D30" i="1"/>
  <c r="J50" i="1"/>
  <c r="F50" i="1"/>
  <c r="F49" i="1"/>
  <c r="D50" i="1"/>
  <c r="D7" i="1"/>
  <c r="H49" i="1"/>
  <c r="H50" i="1"/>
  <c r="J7" i="1"/>
  <c r="H30" i="1"/>
  <c r="F30" i="1"/>
  <c r="H7" i="1"/>
  <c r="F7" i="1"/>
  <c r="I44" i="1"/>
  <c r="G44" i="1"/>
  <c r="E44" i="1"/>
  <c r="E114" i="1" s="1"/>
  <c r="B44" i="1"/>
  <c r="B114" i="1" s="1"/>
  <c r="C44" i="1"/>
  <c r="D44" i="1" l="1"/>
  <c r="I114" i="1"/>
  <c r="C114" i="1"/>
  <c r="D114" i="1" s="1"/>
  <c r="D49" i="1"/>
  <c r="J49" i="1"/>
  <c r="J44" i="1"/>
  <c r="G114" i="1"/>
  <c r="H44" i="1"/>
  <c r="F44" i="1"/>
  <c r="J114" i="1" l="1"/>
  <c r="F114" i="1"/>
  <c r="H114" i="1"/>
</calcChain>
</file>

<file path=xl/sharedStrings.xml><?xml version="1.0" encoding="utf-8"?>
<sst xmlns="http://schemas.openxmlformats.org/spreadsheetml/2006/main" count="137" uniqueCount="137">
  <si>
    <t>ВСЕГО РАСХОДОВ</t>
  </si>
  <si>
    <t>МЕЖБЮДЖЕТНЫЕ ТРАНСФЕРТЫ ОБЩЕГО ХАРАКТЕРА</t>
  </si>
  <si>
    <t>ОБСЛУЖИВАНИЕ ГОСУДАРСТВЕННОГО И МУНИЦИПАЛЬНОГО ДОЛГА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</si>
  <si>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</si>
  <si>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</si>
  <si>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</si>
  <si>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</si>
  <si>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 xml:space="preserve">КУЛЬТУРА И КИНЕМАТОГРАФИЯ </t>
  </si>
  <si>
    <t>ОБРАЗОВАНИЕ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</si>
  <si>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</si>
  <si>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</si>
  <si>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</si>
  <si>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</si>
  <si>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</si>
  <si>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</si>
  <si>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</si>
  <si>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</si>
  <si>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</si>
  <si>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 xml:space="preserve">Иные межбюджетные трансферты 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</si>
  <si>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</si>
  <si>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</si>
  <si>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</si>
  <si>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</si>
  <si>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</si>
  <si>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</si>
  <si>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</si>
  <si>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</si>
  <si>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</si>
  <si>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в сфере образования</t>
  </si>
  <si>
    <t>в сфере охраны здоровья</t>
  </si>
  <si>
    <t>в  области  охраны  и  использования  охотничьих  ресурсов  по федеральному  государственному  охотничьему  надзору,  выдаче разрешений  на  добычу  охотничьих  ресурсов  и  заключению охотхозяйственных соглашений</t>
  </si>
  <si>
    <t>на  осуществление  полномочий  Российской  Федерации  в  отношении  объектов культурного наследия</t>
  </si>
  <si>
    <t>на  осуществление  полномочий  по  осуществлению 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 несовершеннолетних,  самовольно  ушедших  из  семей, организаций  для  детей-сирот  и  детей,  оставшихся  без  попечения родителей, образовательных организаций и иных организаций</t>
  </si>
  <si>
    <t>на  государственную регистрацию актов гражданского состояния</t>
  </si>
  <si>
    <t>в  области  охраны  и  использования объектов животного мира  (за исключением охотничьих ресурсов и водных биологических ресурсов)</t>
  </si>
  <si>
    <t>в области организации, регулирования и охраны водных биологических ресурсов</t>
  </si>
  <si>
    <t>Субвенции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</si>
  <si>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</si>
  <si>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</si>
  <si>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</si>
  <si>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</si>
  <si>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</si>
  <si>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</si>
  <si>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</si>
  <si>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</si>
  <si>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</si>
  <si>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</si>
  <si>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</si>
  <si>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Административные платежи и сборы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</si>
  <si>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</si>
  <si>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</si>
  <si>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Платежи за пользование недрами</t>
  </si>
  <si>
    <t>Плата за использование лесов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</si>
  <si>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</si>
  <si>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</si>
  <si>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       доходы от части прибыли ГУПов и МУПов</t>
  </si>
  <si>
    <t xml:space="preserve">        доходы от аренды  имущества</t>
  </si>
  <si>
    <t xml:space="preserve">        доходы от аренды земельных участков</t>
  </si>
  <si>
    <t xml:space="preserve"> Доходы от использования имущества</t>
  </si>
  <si>
    <t xml:space="preserve">  НЕНАЛОГОВЫЕ ДОХОДЫ</t>
  </si>
  <si>
    <t xml:space="preserve"> Задолженность и перерасчеты по отмененным налогам, сборам и иным обязательным платежам</t>
  </si>
  <si>
    <t xml:space="preserve"> Государственная пошлина</t>
  </si>
  <si>
    <t>Сборы за право пользование объеками животного мира и за пользование объектами водных биологических ресурсов</t>
  </si>
  <si>
    <t>Налог на добычу полезных ископаемых</t>
  </si>
  <si>
    <t xml:space="preserve"> Налоги, сборы и регулярные платежи за пользование природными ресурсами</t>
  </si>
  <si>
    <t>Земельный налог</t>
  </si>
  <si>
    <t>Налог на игорный бизнес</t>
  </si>
  <si>
    <t>Транспортный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</si>
  <si>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</si>
  <si>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</si>
  <si>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</si>
  <si>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</si>
  <si>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</si>
  <si>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</si>
  <si>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</si>
  <si>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</si>
  <si>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</si>
  <si>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</si>
  <si>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</si>
  <si>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</si>
  <si>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</si>
  <si>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</si>
  <si>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</si>
  <si>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</si>
  <si>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>% роста к 2020 г.</t>
  </si>
  <si>
    <t>Прогноз бюджета на 2021 год</t>
  </si>
  <si>
    <t>% роста к 2019 г.</t>
  </si>
  <si>
    <t xml:space="preserve"> ПОКАЗАТЕЛИ </t>
  </si>
  <si>
    <t>(тыс. рублей)</t>
  </si>
  <si>
    <t>ПРОГНОЗ</t>
  </si>
  <si>
    <t>Субвенции на оплату жилищно-коммунальных услуг отдельным категориям граждан</t>
  </si>
  <si>
    <t>униципальных районов и городских округов на территории  республики Тыва  субвенций на реализацию основных общеобразовательных программ в области общего образования</t>
  </si>
  <si>
    <t>Субвенции на реализацию программ дошкольного образования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</si>
  <si>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</si>
  <si>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порядке назначения и выплаты ежемесячного пособия на ребенка"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</si>
  <si>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репсубликанского бюджета Республики Тыва"</t>
  </si>
  <si>
    <t>Субвенции на осуществление государственных полномочий по установлению запрета на розничную продажу алкогольной продукции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</si>
  <si>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</si>
  <si>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предоставленич жилищных субсидий гражданам</t>
  </si>
  <si>
    <t>Субвенции на осуществление переданных полномочий по комиссии по делам несовершеннолетних</t>
  </si>
  <si>
    <t>Субвенции на осуществление переданных полномочий по созданию, организации и обеспечению деятельности административных комиссий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</si>
  <si>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</si>
  <si>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</si>
  <si>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</si>
  <si>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Субсидии на долевое финансирование расходов на оплату коммунальных услуг , приобретение котельно-печного топлива для казенных, бюджетных и автономных учреждений</t>
  </si>
  <si>
    <t>Субсидии на закупку и доставки угля учреждениям расположенных в труднодоступных населенных пунктах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</si>
  <si>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</si>
  <si>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Субсидии на строительство реконструкцию локальных систем водоснабжения</t>
  </si>
  <si>
    <t>Субсидии на оздоровление детей и подростков</t>
  </si>
  <si>
    <t>Межбюджетные трансферты, передаваемые бюджетам муниципальных районов из бюджетам поселений на осуществление части полномочий по решению вопросов местного значения в соответствии заключенным соглашением</t>
  </si>
  <si>
    <t>Прочие дотации</t>
  </si>
  <si>
    <t>Субсидии надолевое финансирование подготовки документов территориального планирования</t>
  </si>
  <si>
    <t>Субвенции на обеспечение равной доступности услуг общественного транспорта для отдельных категорий граждан</t>
  </si>
  <si>
    <t>Субвенции на оплату части затрат на транспортировку угля граждан, проживающих в труднодоступных населенных пунктах</t>
  </si>
  <si>
    <t>Субсидии на обеспечение специализированной коммунальной техникой предприятий жилищно-коммунального комплекса</t>
  </si>
  <si>
    <t>КОНСОЛИДИРОВАННОГО БЮДЖЕТА ТЕС-ХЕМСКОГО КОЖУУНА  РЕСПУБЛИКИ ТЫВА НА 2021 ГОД И НА ПЛАНОВЫЙ ПЕРИОД 2022 И 2023 ГОДОВ ПО КЛАССИФИКАЦИИ ДОХОДОВ  И ФУНКЦИОНАЛЬНОЙ КЛАССИФИКАЦИИ РАСХОДОВ БЮДЖЕТА</t>
  </si>
  <si>
    <t>Отчет 2019 год</t>
  </si>
  <si>
    <t>Уточненный план 2020 год</t>
  </si>
  <si>
    <t>Прогноз бюджета на 2022 год</t>
  </si>
  <si>
    <t>% роста к 2021 г.</t>
  </si>
  <si>
    <t>Прогноз бюджета на 2023 год</t>
  </si>
  <si>
    <t>% роста к 2022 г.</t>
  </si>
  <si>
    <t>Субсидии на поддержку муниципальных программ формирования современной городской среды</t>
  </si>
  <si>
    <t>Субсидии на компенсацию дополнительных расходов на повышение оплаты труда</t>
  </si>
  <si>
    <t>Межбюджетные трансферты на поощрение муниципальных образований за результаты огородничества</t>
  </si>
  <si>
    <t>Возврат субсидий, субвенций прошлых лет</t>
  </si>
  <si>
    <t>Субсидии на горячее питания</t>
  </si>
  <si>
    <t>Субсидии на благоустройства сельских территорий</t>
  </si>
  <si>
    <t>Субсидии на кап. строительства жилья по договору найма</t>
  </si>
  <si>
    <t>Чаа сорук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</si>
  <si>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</si>
  <si>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</si>
  <si>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ежемесячную денежную выплату, назначаемую в случае рождения третьего ребенка или последующих детей до достижения ребенком возвраста трех лет</t>
  </si>
  <si>
    <t>Субвенции бюджетам муниципальных районов на осуществление ежемесячных выплат на детей в возрасте от 3 до 7 лет</t>
  </si>
  <si>
    <t>Субвенции на осуществление государственных полномочий по подготовке и проведению Всероссийской переписи населения 2020 года на территории Республики Тыва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</si>
  <si>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</si>
  <si>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капремонт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</si>
</sst>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  <numFmt numFmtId="169" formatCode="&quot;&quot;###,##0.0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</cellStyleXfs>
  <cellXfs count="50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center" wrapText="1"/>
    </xf>
    <xf numFmtId="0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top"/>
    </xf>
    <xf numFmtId="166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vertical="center" wrapText="1"/>
    </xf>
    <xf numFmtId="165" fontId="3" fillId="0" borderId="0" xfId="3" applyNumberFormat="1" applyFont="1" applyFill="1" applyBorder="1" applyAlignment="1">
      <alignment vertical="center" wrapText="1"/>
    </xf>
    <xf numFmtId="166" fontId="3" fillId="0" borderId="0" xfId="2" applyNumberFormat="1" applyFont="1" applyFill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vertical="top"/>
    </xf>
    <xf numFmtId="165" fontId="6" fillId="0" borderId="0" xfId="2" applyNumberFormat="1" applyFont="1" applyFill="1" applyAlignment="1">
      <alignment horizontal="right" vertical="center" wrapText="1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vertical="center" wrapText="1"/>
    </xf>
    <xf numFmtId="0" fontId="7" fillId="0" borderId="0" xfId="3" applyFont="1" applyBorder="1" applyAlignment="1"/>
    <xf numFmtId="165" fontId="3" fillId="0" borderId="0" xfId="0" applyNumberFormat="1" applyFont="1" applyFill="1" applyBorder="1" applyAlignment="1">
      <alignment vertical="center" wrapText="1"/>
    </xf>
    <xf numFmtId="0" fontId="3" fillId="0" borderId="0" xfId="2" applyFont="1" applyFill="1" applyAlignment="1"/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11" borderId="0" xfId="2" applyFont="1" applyFill="1" applyAlignment="1" applyProtection="1">
      <alignment vertical="top" wrapText="1"/>
      <protection locked="0"/>
    </xf>
    <xf numFmtId="0" fontId="3" fillId="0" borderId="0" xfId="2" applyFont="1" applyAlignment="1">
      <alignment vertical="top" wrapText="1"/>
    </xf>
    <xf numFmtId="0" fontId="13" fillId="11" borderId="0" xfId="2" applyFont="1" applyFill="1" applyAlignment="1" applyProtection="1">
      <alignment vertical="center" wrapText="1"/>
      <protection locked="0"/>
    </xf>
    <xf numFmtId="0" fontId="13" fillId="11" borderId="0" xfId="2" applyFont="1" applyFill="1" applyAlignment="1">
      <alignment vertical="top" wrapText="1"/>
    </xf>
    <xf numFmtId="169" fontId="13" fillId="0" borderId="0" xfId="0" applyNumberFormat="1" applyFont="1" applyBorder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</cellXfs>
  <cellStyles count="129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2"/>
    <cellStyle name="Обычный 2 10" xfId="17"/>
    <cellStyle name="Обычный 2 11" xfId="18"/>
    <cellStyle name="Обычный 2 12" xfId="19"/>
    <cellStyle name="Обычный 2 13" xfId="20"/>
    <cellStyle name="Обычный 2 14" xfId="21"/>
    <cellStyle name="Обычный 2 15" xfId="22"/>
    <cellStyle name="Обычный 2 16" xfId="23"/>
    <cellStyle name="Обычный 2 17" xfId="24"/>
    <cellStyle name="Обычный 2 18" xfId="25"/>
    <cellStyle name="Обычный 2 19" xfId="26"/>
    <cellStyle name="Обычный 2 2" xfId="27"/>
    <cellStyle name="Обычный 2 2 2" xfId="3"/>
    <cellStyle name="Обычный 2 2 3" xfId="28"/>
    <cellStyle name="Обычный 2 2 4" xfId="29"/>
    <cellStyle name="Обычный 2 2 5" xfId="30"/>
    <cellStyle name="Обычный 2 2 6" xfId="31"/>
    <cellStyle name="Обычный 2 20" xfId="32"/>
    <cellStyle name="Обычный 2 21" xfId="33"/>
    <cellStyle name="Обычный 2 22" xfId="34"/>
    <cellStyle name="Обычный 2 23" xfId="35"/>
    <cellStyle name="Обычный 2 24" xfId="36"/>
    <cellStyle name="Обычный 2 25" xfId="37"/>
    <cellStyle name="Обычный 2 26" xfId="38"/>
    <cellStyle name="Обычный 2 27" xfId="39"/>
    <cellStyle name="Обычный 2 28" xfId="40"/>
    <cellStyle name="Обычный 2 29" xfId="41"/>
    <cellStyle name="Обычный 2 3" xfId="42"/>
    <cellStyle name="Обычный 2 3 2" xfId="43"/>
    <cellStyle name="Обычный 2 3 3" xfId="44"/>
    <cellStyle name="Обычный 2 30" xfId="45"/>
    <cellStyle name="Обычный 2 31" xfId="46"/>
    <cellStyle name="Обычный 2 32" xfId="47"/>
    <cellStyle name="Обычный 2 33" xfId="48"/>
    <cellStyle name="Обычный 2 34" xfId="49"/>
    <cellStyle name="Обычный 2 35" xfId="50"/>
    <cellStyle name="Обычный 2 36" xfId="51"/>
    <cellStyle name="Обычный 2 37" xfId="52"/>
    <cellStyle name="Обычный 2 38" xfId="53"/>
    <cellStyle name="Обычный 2 39" xfId="54"/>
    <cellStyle name="Обычный 2 4" xfId="55"/>
    <cellStyle name="Обычный 2 4 2" xfId="56"/>
    <cellStyle name="Обычный 2 4 3" xfId="57"/>
    <cellStyle name="Обычный 2 40" xfId="58"/>
    <cellStyle name="Обычный 2 41" xfId="59"/>
    <cellStyle name="Обычный 2 42" xfId="60"/>
    <cellStyle name="Обычный 2 43" xfId="61"/>
    <cellStyle name="Обычный 2 44" xfId="62"/>
    <cellStyle name="Обычный 2 45" xfId="63"/>
    <cellStyle name="Обычный 2 46" xfId="64"/>
    <cellStyle name="Обычный 2 47" xfId="65"/>
    <cellStyle name="Обычный 2 48" xfId="66"/>
    <cellStyle name="Обычный 2 49" xfId="67"/>
    <cellStyle name="Обычный 2 5" xfId="68"/>
    <cellStyle name="Обычный 2 50" xfId="69"/>
    <cellStyle name="Обычный 2 51" xfId="70"/>
    <cellStyle name="Обычный 2 52" xfId="71"/>
    <cellStyle name="Обычный 2 53" xfId="72"/>
    <cellStyle name="Обычный 2 54" xfId="73"/>
    <cellStyle name="Обычный 2 55" xfId="74"/>
    <cellStyle name="Обычный 2 56" xfId="75"/>
    <cellStyle name="Обычный 2 57" xfId="76"/>
    <cellStyle name="Обычный 2 58" xfId="77"/>
    <cellStyle name="Обычный 2 59" xfId="78"/>
    <cellStyle name="Обычный 2 6" xfId="79"/>
    <cellStyle name="Обычный 2 60" xfId="80"/>
    <cellStyle name="Обычный 2 61" xfId="81"/>
    <cellStyle name="Обычный 2 62" xfId="82"/>
    <cellStyle name="Обычный 2 63" xfId="83"/>
    <cellStyle name="Обычный 2 64" xfId="84"/>
    <cellStyle name="Обычный 2 65" xfId="85"/>
    <cellStyle name="Обычный 2 66" xfId="86"/>
    <cellStyle name="Обычный 2 67" xfId="87"/>
    <cellStyle name="Обычный 2 68" xfId="88"/>
    <cellStyle name="Обычный 2 69" xfId="89"/>
    <cellStyle name="Обычный 2 7" xfId="90"/>
    <cellStyle name="Обычный 2 70" xfId="91"/>
    <cellStyle name="Обычный 2 71" xfId="92"/>
    <cellStyle name="Обычный 2 72" xfId="93"/>
    <cellStyle name="Обычный 2 73" xfId="94"/>
    <cellStyle name="Обычный 2 74" xfId="95"/>
    <cellStyle name="Обычный 2 75" xfId="96"/>
    <cellStyle name="Обычный 2 76" xfId="97"/>
    <cellStyle name="Обычный 2 77" xfId="98"/>
    <cellStyle name="Обычный 2 78" xfId="99"/>
    <cellStyle name="Обычный 2 8" xfId="100"/>
    <cellStyle name="Обычный 2 9" xfId="101"/>
    <cellStyle name="Обычный 3" xfId="102"/>
    <cellStyle name="Обычный 3 2" xfId="103"/>
    <cellStyle name="Обычный 4" xfId="104"/>
    <cellStyle name="Обычный 4 2" xfId="105"/>
    <cellStyle name="Обычный 5" xfId="106"/>
    <cellStyle name="Обычный 5 2" xfId="107"/>
    <cellStyle name="Обычный 6" xfId="108"/>
    <cellStyle name="Обычный 7" xfId="109"/>
    <cellStyle name="Обычный_Проект 2006г-5" xfId="1"/>
    <cellStyle name="Отдельная ячейка" xfId="110"/>
    <cellStyle name="Отдельная ячейка - константа" xfId="111"/>
    <cellStyle name="Отдельная ячейка - константа [печать]" xfId="112"/>
    <cellStyle name="Отдельная ячейка [печать]" xfId="113"/>
    <cellStyle name="Отдельная ячейка-результат" xfId="114"/>
    <cellStyle name="Отдельная ячейка-результат [печать]" xfId="115"/>
    <cellStyle name="Примечание 2" xfId="116"/>
    <cellStyle name="Свойства элементов измерения" xfId="117"/>
    <cellStyle name="Свойства элементов измерения [печать]" xfId="118"/>
    <cellStyle name="Финансовый 2" xfId="119"/>
    <cellStyle name="Финансовый 2 2" xfId="120"/>
    <cellStyle name="Финансовый 3" xfId="121"/>
    <cellStyle name="Финансовый 3 2" xfId="122"/>
    <cellStyle name="Финансовый 4" xfId="123"/>
    <cellStyle name="Финансовый 4 2" xfId="124"/>
    <cellStyle name="Финансовый 5" xfId="125"/>
    <cellStyle name="Финансовый 6" xfId="126"/>
    <cellStyle name="Элементы осей" xfId="127"/>
    <cellStyle name="Элементы осей [печать]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E222"/>
  <sheetViews>
    <sheetView tabSelected="1" view="pageBreakPreview" zoomScale="75" zoomScaleNormal="100" zoomScaleSheetLayoutView="75" workbookViewId="0">
      <pane xSplit="1" ySplit="5" topLeftCell="B110" activePane="bottomRight" state="frozen"/>
      <selection pane="topRight" activeCell="B1" sqref="B1"/>
      <selection pane="bottomLeft" activeCell="A6" sqref="A6"/>
      <selection pane="bottomRight" activeCell="B113" sqref="B113"/>
    </sheetView>
  </sheetViews>
  <sheetFormatPr defaultColWidth="9.140625" defaultRowHeight="15.75" x14ac:dyDescent="0.25"/>
  <cols>
    <col min="1" max="1" width="67.42578125" style="3" customWidth="1"/>
    <col min="2" max="2" width="15.140625" style="1" customWidth="1"/>
    <col min="3" max="3" width="15.28515625" style="1" customWidth="1"/>
    <col min="4" max="4" width="11.140625" style="1" customWidth="1"/>
    <col min="5" max="5" width="16.85546875" style="1" customWidth="1"/>
    <col min="6" max="6" width="10.7109375" style="1" customWidth="1"/>
    <col min="7" max="7" width="16.85546875" style="1" customWidth="1"/>
    <col min="8" max="8" width="10.28515625" style="1" customWidth="1"/>
    <col min="9" max="9" width="16.85546875" style="1" customWidth="1"/>
    <col min="10" max="10" width="11.28515625" style="1" customWidth="1"/>
    <col min="11" max="96" width="9.140625" style="1"/>
    <col min="97" max="97" width="29.140625" style="1" customWidth="1"/>
    <col min="98" max="99" width="0" style="1" hidden="1" customWidth="1"/>
    <col min="100" max="100" width="11.5703125" style="1" customWidth="1"/>
    <col min="101" max="101" width="0" style="1" hidden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0" style="1" hidden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49" t="s">
        <v>89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36.75" customHeight="1" x14ac:dyDescent="0.25">
      <c r="A2" s="49" t="s">
        <v>115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2"/>
      <c r="B3" s="39"/>
      <c r="C3" s="39"/>
      <c r="D3" s="39"/>
      <c r="F3" s="41"/>
      <c r="H3" s="41"/>
      <c r="I3" s="41" t="s">
        <v>88</v>
      </c>
    </row>
    <row r="4" spans="1:10" s="39" customFormat="1" ht="47.25" x14ac:dyDescent="0.2">
      <c r="A4" s="40" t="s">
        <v>87</v>
      </c>
      <c r="B4" s="40" t="s">
        <v>116</v>
      </c>
      <c r="C4" s="40" t="s">
        <v>117</v>
      </c>
      <c r="D4" s="40" t="s">
        <v>86</v>
      </c>
      <c r="E4" s="40" t="s">
        <v>85</v>
      </c>
      <c r="F4" s="40" t="s">
        <v>84</v>
      </c>
      <c r="G4" s="40" t="s">
        <v>118</v>
      </c>
      <c r="H4" s="40" t="s">
        <v>119</v>
      </c>
      <c r="I4" s="40" t="s">
        <v>120</v>
      </c>
      <c r="J4" s="40" t="s">
        <v>121</v>
      </c>
    </row>
    <row r="5" spans="1:10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</row>
    <row r="6" spans="1:10" x14ac:dyDescent="0.25">
      <c r="A6" s="37" t="s">
        <v>83</v>
      </c>
      <c r="B6" s="7"/>
      <c r="C6" s="7"/>
      <c r="D6" s="7"/>
      <c r="E6" s="7"/>
      <c r="F6" s="7"/>
      <c r="G6" s="7"/>
      <c r="H6" s="7"/>
      <c r="I6" s="7"/>
      <c r="J6" s="7"/>
    </row>
    <row r="7" spans="1:10" s="35" customFormat="1" x14ac:dyDescent="0.25">
      <c r="A7" s="32" t="s">
        <v>82</v>
      </c>
      <c r="B7" s="36">
        <f>B8+B11+B14+B19+B28</f>
        <v>40197.300000000003</v>
      </c>
      <c r="C7" s="36">
        <f>C8+C11+C14+C19+C28</f>
        <v>46180</v>
      </c>
      <c r="D7" s="36">
        <f>C7/B7%</f>
        <v>114.88333793563248</v>
      </c>
      <c r="E7" s="36">
        <f>E8+E11+E14+E19+E28</f>
        <v>51340</v>
      </c>
      <c r="F7" s="36">
        <f>E7/C7%</f>
        <v>111.17366825465569</v>
      </c>
      <c r="G7" s="36">
        <f>G8+G11+G14+G19+G28</f>
        <v>53217</v>
      </c>
      <c r="H7" s="36">
        <f>G7/E7%</f>
        <v>103.65601869887028</v>
      </c>
      <c r="I7" s="36">
        <f>I8+I11+I14+I19+I28</f>
        <v>55222</v>
      </c>
      <c r="J7" s="36">
        <f>I7/G7%</f>
        <v>103.7675930623673</v>
      </c>
    </row>
    <row r="8" spans="1:10" s="35" customFormat="1" x14ac:dyDescent="0.25">
      <c r="A8" s="32" t="s">
        <v>81</v>
      </c>
      <c r="B8" s="29">
        <f>B9+B10</f>
        <v>23855.8</v>
      </c>
      <c r="C8" s="29">
        <f>C9+C10</f>
        <v>32656</v>
      </c>
      <c r="D8" s="36">
        <f>C8/B8%</f>
        <v>136.88914226309745</v>
      </c>
      <c r="E8" s="29">
        <f>E9+E10</f>
        <v>34600</v>
      </c>
      <c r="F8" s="36">
        <f t="shared" ref="F8:F71" si="0">E8/C8%</f>
        <v>105.95296423321901</v>
      </c>
      <c r="G8" s="29">
        <f>G9+G10</f>
        <v>35832</v>
      </c>
      <c r="H8" s="36">
        <f t="shared" ref="H8:H71" si="1">G8/E8%</f>
        <v>103.5606936416185</v>
      </c>
      <c r="I8" s="29">
        <f>I9+I10</f>
        <v>37080</v>
      </c>
      <c r="J8" s="36">
        <f t="shared" ref="J8:J71" si="2">I8/G8%</f>
        <v>103.48292029470865</v>
      </c>
    </row>
    <row r="9" spans="1:10" s="35" customFormat="1" x14ac:dyDescent="0.25">
      <c r="A9" s="34" t="s">
        <v>80</v>
      </c>
      <c r="B9" s="31"/>
      <c r="C9" s="31"/>
      <c r="D9" s="31"/>
      <c r="E9" s="31"/>
      <c r="F9" s="36"/>
      <c r="G9" s="31"/>
      <c r="H9" s="43"/>
      <c r="I9" s="31"/>
      <c r="J9" s="36"/>
    </row>
    <row r="10" spans="1:10" s="35" customFormat="1" x14ac:dyDescent="0.25">
      <c r="A10" s="34" t="s">
        <v>79</v>
      </c>
      <c r="B10" s="31">
        <v>23855.8</v>
      </c>
      <c r="C10" s="31">
        <v>32656</v>
      </c>
      <c r="D10" s="43">
        <f>C10/B10%</f>
        <v>136.88914226309745</v>
      </c>
      <c r="E10" s="31">
        <v>34600</v>
      </c>
      <c r="F10" s="43">
        <f t="shared" si="0"/>
        <v>105.95296423321901</v>
      </c>
      <c r="G10" s="31">
        <v>35832</v>
      </c>
      <c r="H10" s="43">
        <f t="shared" si="1"/>
        <v>103.5606936416185</v>
      </c>
      <c r="I10" s="31">
        <v>37080</v>
      </c>
      <c r="J10" s="43">
        <f t="shared" si="2"/>
        <v>103.48292029470865</v>
      </c>
    </row>
    <row r="11" spans="1:10" s="35" customFormat="1" ht="31.5" x14ac:dyDescent="0.25">
      <c r="A11" s="32" t="s">
        <v>78</v>
      </c>
      <c r="B11" s="29">
        <f>B12+B13</f>
        <v>5588</v>
      </c>
      <c r="C11" s="29">
        <f>C12+C13</f>
        <v>6980</v>
      </c>
      <c r="D11" s="36">
        <f t="shared" ref="D11:D12" si="3">C11/B11%</f>
        <v>124.91052254831781</v>
      </c>
      <c r="E11" s="29">
        <f>E12+E13</f>
        <v>6548</v>
      </c>
      <c r="F11" s="36">
        <f t="shared" si="0"/>
        <v>93.810888252148999</v>
      </c>
      <c r="G11" s="29">
        <f>G12+G13</f>
        <v>6763</v>
      </c>
      <c r="H11" s="36">
        <f t="shared" si="1"/>
        <v>103.28344532681734</v>
      </c>
      <c r="I11" s="29">
        <f>I12+I13</f>
        <v>7188</v>
      </c>
      <c r="J11" s="36">
        <f t="shared" si="2"/>
        <v>106.28419340529352</v>
      </c>
    </row>
    <row r="12" spans="1:10" s="35" customFormat="1" x14ac:dyDescent="0.25">
      <c r="A12" s="34" t="s">
        <v>77</v>
      </c>
      <c r="B12" s="31">
        <v>5588</v>
      </c>
      <c r="C12" s="31">
        <v>6980</v>
      </c>
      <c r="D12" s="43">
        <f t="shared" si="3"/>
        <v>124.91052254831781</v>
      </c>
      <c r="E12" s="31">
        <v>6548</v>
      </c>
      <c r="F12" s="43">
        <f t="shared" si="0"/>
        <v>93.810888252148999</v>
      </c>
      <c r="G12" s="31">
        <v>6763</v>
      </c>
      <c r="H12" s="43">
        <f t="shared" si="1"/>
        <v>103.28344532681734</v>
      </c>
      <c r="I12" s="31">
        <v>7188</v>
      </c>
      <c r="J12" s="43">
        <f t="shared" si="2"/>
        <v>106.28419340529352</v>
      </c>
    </row>
    <row r="13" spans="1:10" s="35" customFormat="1" x14ac:dyDescent="0.25">
      <c r="A13" s="34" t="s">
        <v>76</v>
      </c>
      <c r="B13" s="31"/>
      <c r="C13" s="31"/>
      <c r="D13" s="31"/>
      <c r="E13" s="31"/>
      <c r="F13" s="36"/>
      <c r="G13" s="31"/>
      <c r="H13" s="43"/>
      <c r="I13" s="31"/>
      <c r="J13" s="36"/>
    </row>
    <row r="14" spans="1:10" s="35" customFormat="1" x14ac:dyDescent="0.25">
      <c r="A14" s="32" t="s">
        <v>75</v>
      </c>
      <c r="B14" s="29">
        <f>B15+B16+B17+B18</f>
        <v>1886.6</v>
      </c>
      <c r="C14" s="29">
        <f>C15+C16+C17+C18</f>
        <v>1770</v>
      </c>
      <c r="D14" s="36">
        <f>C14/B14%</f>
        <v>93.819569596098802</v>
      </c>
      <c r="E14" s="29">
        <f>E15+E16+E17+E18</f>
        <v>4931</v>
      </c>
      <c r="F14" s="36">
        <f t="shared" si="0"/>
        <v>278.58757062146896</v>
      </c>
      <c r="G14" s="29">
        <f>G15+G16+G17+G18</f>
        <v>5198</v>
      </c>
      <c r="H14" s="36">
        <f t="shared" si="1"/>
        <v>105.41472317988237</v>
      </c>
      <c r="I14" s="29">
        <f>I15+I16+I17+I18</f>
        <v>5474</v>
      </c>
      <c r="J14" s="36">
        <f t="shared" si="2"/>
        <v>105.30973451327434</v>
      </c>
    </row>
    <row r="15" spans="1:10" s="35" customFormat="1" ht="31.5" x14ac:dyDescent="0.25">
      <c r="A15" s="34" t="s">
        <v>74</v>
      </c>
      <c r="B15" s="31"/>
      <c r="C15" s="31"/>
      <c r="D15" s="31"/>
      <c r="E15" s="31">
        <v>3861</v>
      </c>
      <c r="F15" s="36"/>
      <c r="G15" s="31">
        <v>3991</v>
      </c>
      <c r="H15" s="43"/>
      <c r="I15" s="31">
        <v>4199</v>
      </c>
      <c r="J15" s="36"/>
    </row>
    <row r="16" spans="1:10" s="35" customFormat="1" ht="31.5" x14ac:dyDescent="0.25">
      <c r="A16" s="34" t="s">
        <v>73</v>
      </c>
      <c r="B16" s="31">
        <v>1336.1</v>
      </c>
      <c r="C16" s="31">
        <v>1300</v>
      </c>
      <c r="D16" s="43">
        <f t="shared" ref="D16:D21" si="4">C16/B16%</f>
        <v>97.298106429159503</v>
      </c>
      <c r="E16" s="31"/>
      <c r="F16" s="43">
        <f t="shared" si="0"/>
        <v>0</v>
      </c>
      <c r="G16" s="31">
        <v>0</v>
      </c>
      <c r="H16" s="43" t="e">
        <f t="shared" si="1"/>
        <v>#DIV/0!</v>
      </c>
      <c r="I16" s="31">
        <v>0</v>
      </c>
      <c r="J16" s="43" t="e">
        <f t="shared" si="2"/>
        <v>#DIV/0!</v>
      </c>
    </row>
    <row r="17" spans="1:10" s="35" customFormat="1" x14ac:dyDescent="0.25">
      <c r="A17" s="34" t="s">
        <v>72</v>
      </c>
      <c r="B17" s="31">
        <v>261.5</v>
      </c>
      <c r="C17" s="31">
        <v>200</v>
      </c>
      <c r="D17" s="43">
        <f t="shared" si="4"/>
        <v>76.481835564053526</v>
      </c>
      <c r="E17" s="31">
        <v>220</v>
      </c>
      <c r="F17" s="43">
        <f t="shared" si="0"/>
        <v>110</v>
      </c>
      <c r="G17" s="31">
        <v>226</v>
      </c>
      <c r="H17" s="43">
        <f t="shared" si="1"/>
        <v>102.72727272727272</v>
      </c>
      <c r="I17" s="31">
        <v>236</v>
      </c>
      <c r="J17" s="43">
        <f t="shared" si="2"/>
        <v>104.42477876106196</v>
      </c>
    </row>
    <row r="18" spans="1:10" s="35" customFormat="1" ht="31.5" x14ac:dyDescent="0.25">
      <c r="A18" s="34" t="s">
        <v>71</v>
      </c>
      <c r="B18" s="31">
        <v>289</v>
      </c>
      <c r="C18" s="31">
        <v>270</v>
      </c>
      <c r="D18" s="43">
        <f t="shared" si="4"/>
        <v>93.425605536332171</v>
      </c>
      <c r="E18" s="31">
        <v>850</v>
      </c>
      <c r="F18" s="43">
        <f t="shared" si="0"/>
        <v>314.81481481481478</v>
      </c>
      <c r="G18" s="31">
        <v>981</v>
      </c>
      <c r="H18" s="43">
        <f t="shared" si="1"/>
        <v>115.41176470588235</v>
      </c>
      <c r="I18" s="31">
        <v>1039</v>
      </c>
      <c r="J18" s="43">
        <f t="shared" si="2"/>
        <v>105.91233435270132</v>
      </c>
    </row>
    <row r="19" spans="1:10" s="35" customFormat="1" x14ac:dyDescent="0.25">
      <c r="A19" s="32" t="s">
        <v>70</v>
      </c>
      <c r="B19" s="29">
        <f>B20+B21+B22+B23+B24</f>
        <v>7889.6</v>
      </c>
      <c r="C19" s="29">
        <f>C20+C21+C22+C23+C24</f>
        <v>3674</v>
      </c>
      <c r="D19" s="36">
        <f t="shared" si="4"/>
        <v>46.567633340093288</v>
      </c>
      <c r="E19" s="29">
        <f>E20+E21+E22+E23+E24</f>
        <v>4011</v>
      </c>
      <c r="F19" s="36">
        <f t="shared" si="0"/>
        <v>109.17256396298312</v>
      </c>
      <c r="G19" s="29">
        <f>G20+G21+G22+G23+G24</f>
        <v>4124</v>
      </c>
      <c r="H19" s="36">
        <f t="shared" si="1"/>
        <v>102.81725255547245</v>
      </c>
      <c r="I19" s="29">
        <f>I20+I21+I22+I23+I24</f>
        <v>4280</v>
      </c>
      <c r="J19" s="36">
        <f t="shared" si="2"/>
        <v>103.7827352085354</v>
      </c>
    </row>
    <row r="20" spans="1:10" s="35" customFormat="1" x14ac:dyDescent="0.25">
      <c r="A20" s="34" t="s">
        <v>69</v>
      </c>
      <c r="B20" s="31">
        <v>930.4</v>
      </c>
      <c r="C20" s="31">
        <v>498</v>
      </c>
      <c r="D20" s="43">
        <f t="shared" si="4"/>
        <v>53.52536543422184</v>
      </c>
      <c r="E20" s="31">
        <v>345</v>
      </c>
      <c r="F20" s="43">
        <f t="shared" si="0"/>
        <v>69.277108433734938</v>
      </c>
      <c r="G20" s="31">
        <v>350</v>
      </c>
      <c r="H20" s="43">
        <f t="shared" si="1"/>
        <v>101.44927536231883</v>
      </c>
      <c r="I20" s="31">
        <v>360</v>
      </c>
      <c r="J20" s="43">
        <f t="shared" si="2"/>
        <v>102.85714285714286</v>
      </c>
    </row>
    <row r="21" spans="1:10" s="35" customFormat="1" x14ac:dyDescent="0.25">
      <c r="A21" s="34" t="s">
        <v>68</v>
      </c>
      <c r="B21" s="31">
        <v>5271.6</v>
      </c>
      <c r="C21" s="31">
        <v>1067</v>
      </c>
      <c r="D21" s="43">
        <f t="shared" si="4"/>
        <v>20.240534183170194</v>
      </c>
      <c r="E21" s="31">
        <v>1320</v>
      </c>
      <c r="F21" s="43">
        <f t="shared" si="0"/>
        <v>123.71134020618557</v>
      </c>
      <c r="G21" s="31">
        <v>1410</v>
      </c>
      <c r="H21" s="43">
        <f t="shared" si="1"/>
        <v>106.81818181818183</v>
      </c>
      <c r="I21" s="31">
        <v>1500</v>
      </c>
      <c r="J21" s="43">
        <f t="shared" si="2"/>
        <v>106.38297872340426</v>
      </c>
    </row>
    <row r="22" spans="1:10" s="35" customFormat="1" x14ac:dyDescent="0.25">
      <c r="A22" s="34" t="s">
        <v>67</v>
      </c>
      <c r="B22" s="31"/>
      <c r="C22" s="31"/>
      <c r="D22" s="31"/>
      <c r="E22" s="31"/>
      <c r="F22" s="36"/>
      <c r="G22" s="31"/>
      <c r="H22" s="43"/>
      <c r="I22" s="31"/>
      <c r="J22" s="36"/>
    </row>
    <row r="23" spans="1:10" s="35" customFormat="1" x14ac:dyDescent="0.25">
      <c r="A23" s="34" t="s">
        <v>66</v>
      </c>
      <c r="B23" s="31"/>
      <c r="C23" s="31"/>
      <c r="D23" s="31"/>
      <c r="E23" s="31"/>
      <c r="F23" s="36"/>
      <c r="G23" s="31"/>
      <c r="H23" s="43"/>
      <c r="I23" s="31"/>
      <c r="J23" s="36"/>
    </row>
    <row r="24" spans="1:10" s="35" customFormat="1" x14ac:dyDescent="0.25">
      <c r="A24" s="34" t="s">
        <v>65</v>
      </c>
      <c r="B24" s="31">
        <v>1687.6</v>
      </c>
      <c r="C24" s="31">
        <v>2109</v>
      </c>
      <c r="D24" s="43">
        <f>C24/B24%</f>
        <v>124.97037212609625</v>
      </c>
      <c r="E24" s="31">
        <v>2346</v>
      </c>
      <c r="F24" s="43">
        <f t="shared" si="0"/>
        <v>111.2375533428165</v>
      </c>
      <c r="G24" s="31">
        <v>2364</v>
      </c>
      <c r="H24" s="43">
        <f t="shared" si="1"/>
        <v>100.76726342710997</v>
      </c>
      <c r="I24" s="31">
        <v>2420</v>
      </c>
      <c r="J24" s="43">
        <f t="shared" si="2"/>
        <v>102.36886632825718</v>
      </c>
    </row>
    <row r="25" spans="1:10" s="35" customFormat="1" ht="31.5" x14ac:dyDescent="0.25">
      <c r="A25" s="32" t="s">
        <v>64</v>
      </c>
      <c r="B25" s="29"/>
      <c r="C25" s="29"/>
      <c r="D25" s="29"/>
      <c r="E25" s="29"/>
      <c r="F25" s="36"/>
      <c r="G25" s="29"/>
      <c r="H25" s="43"/>
      <c r="I25" s="29"/>
      <c r="J25" s="36"/>
    </row>
    <row r="26" spans="1:10" s="35" customFormat="1" x14ac:dyDescent="0.25">
      <c r="A26" s="34" t="s">
        <v>63</v>
      </c>
      <c r="B26" s="31"/>
      <c r="C26" s="31"/>
      <c r="D26" s="31"/>
      <c r="E26" s="31"/>
      <c r="F26" s="36"/>
      <c r="G26" s="31"/>
      <c r="H26" s="43"/>
      <c r="I26" s="31"/>
      <c r="J26" s="36"/>
    </row>
    <row r="27" spans="1:10" s="35" customFormat="1" ht="31.5" x14ac:dyDescent="0.25">
      <c r="A27" s="34" t="s">
        <v>62</v>
      </c>
      <c r="B27" s="31"/>
      <c r="C27" s="31"/>
      <c r="D27" s="31"/>
      <c r="E27" s="31"/>
      <c r="F27" s="36"/>
      <c r="G27" s="31"/>
      <c r="H27" s="43"/>
      <c r="I27" s="31"/>
      <c r="J27" s="36"/>
    </row>
    <row r="28" spans="1:10" s="35" customFormat="1" x14ac:dyDescent="0.25">
      <c r="A28" s="32" t="s">
        <v>61</v>
      </c>
      <c r="B28" s="29">
        <v>977.3</v>
      </c>
      <c r="C28" s="29">
        <v>1100</v>
      </c>
      <c r="D28" s="36">
        <f>C28/B28%</f>
        <v>112.55499846515912</v>
      </c>
      <c r="E28" s="29">
        <v>1250</v>
      </c>
      <c r="F28" s="36">
        <f t="shared" si="0"/>
        <v>113.63636363636364</v>
      </c>
      <c r="G28" s="29">
        <v>1300</v>
      </c>
      <c r="H28" s="36">
        <f t="shared" si="1"/>
        <v>104</v>
      </c>
      <c r="I28" s="29">
        <v>1200</v>
      </c>
      <c r="J28" s="36">
        <f t="shared" si="2"/>
        <v>92.307692307692307</v>
      </c>
    </row>
    <row r="29" spans="1:10" s="35" customFormat="1" ht="31.5" x14ac:dyDescent="0.25">
      <c r="A29" s="32" t="s">
        <v>60</v>
      </c>
      <c r="B29" s="29"/>
      <c r="C29" s="29"/>
      <c r="D29" s="29"/>
      <c r="E29" s="29"/>
      <c r="F29" s="36"/>
      <c r="G29" s="29"/>
      <c r="H29" s="43"/>
      <c r="I29" s="29"/>
      <c r="J29" s="36"/>
    </row>
    <row r="30" spans="1:10" s="35" customFormat="1" x14ac:dyDescent="0.25">
      <c r="A30" s="32" t="s">
        <v>59</v>
      </c>
      <c r="B30" s="36">
        <f>B31+B35+B39+B40+B41+B42+B43</f>
        <v>3639.7999999999997</v>
      </c>
      <c r="C30" s="36">
        <f>C31+C35+C39+C40+C41+C42+C43</f>
        <v>3504</v>
      </c>
      <c r="D30" s="36">
        <f t="shared" ref="D30:D33" si="5">C30/B30%</f>
        <v>96.269025770646749</v>
      </c>
      <c r="E30" s="36">
        <f>E31+E35+E39+E40+E41+E42+E43</f>
        <v>2530</v>
      </c>
      <c r="F30" s="36">
        <f t="shared" si="0"/>
        <v>72.203196347031962</v>
      </c>
      <c r="G30" s="36">
        <f>G31+G35+G39+G40+G41+G42+G43</f>
        <v>2620</v>
      </c>
      <c r="H30" s="36">
        <f t="shared" si="1"/>
        <v>103.55731225296442</v>
      </c>
      <c r="I30" s="36">
        <f>I31+I35+I39+I40+I41+I42+I43</f>
        <v>2709</v>
      </c>
      <c r="J30" s="36">
        <f t="shared" si="2"/>
        <v>103.3969465648855</v>
      </c>
    </row>
    <row r="31" spans="1:10" s="19" customFormat="1" x14ac:dyDescent="0.2">
      <c r="A31" s="32" t="s">
        <v>58</v>
      </c>
      <c r="B31" s="29">
        <f>B32+B33+B34</f>
        <v>939.30000000000007</v>
      </c>
      <c r="C31" s="29">
        <f>C32+C33+C34</f>
        <v>1035</v>
      </c>
      <c r="D31" s="36">
        <f t="shared" si="5"/>
        <v>110.18843819865857</v>
      </c>
      <c r="E31" s="29">
        <f>E32+E33+E34</f>
        <v>1140</v>
      </c>
      <c r="F31" s="36">
        <f t="shared" si="0"/>
        <v>110.14492753623189</v>
      </c>
      <c r="G31" s="29">
        <f>G32+G33+G34</f>
        <v>1176</v>
      </c>
      <c r="H31" s="36">
        <f t="shared" si="1"/>
        <v>103.1578947368421</v>
      </c>
      <c r="I31" s="29">
        <f>I32+I33+I34</f>
        <v>1210</v>
      </c>
      <c r="J31" s="36">
        <f t="shared" si="2"/>
        <v>102.89115646258503</v>
      </c>
    </row>
    <row r="32" spans="1:10" s="19" customFormat="1" x14ac:dyDescent="0.25">
      <c r="A32" s="33" t="s">
        <v>57</v>
      </c>
      <c r="B32" s="31">
        <v>806.2</v>
      </c>
      <c r="C32" s="31">
        <v>848</v>
      </c>
      <c r="D32" s="43">
        <f t="shared" si="5"/>
        <v>105.18481766311088</v>
      </c>
      <c r="E32" s="31">
        <v>950</v>
      </c>
      <c r="F32" s="43">
        <f t="shared" si="0"/>
        <v>112.02830188679245</v>
      </c>
      <c r="G32" s="31">
        <v>979</v>
      </c>
      <c r="H32" s="43">
        <f t="shared" si="1"/>
        <v>103.05263157894737</v>
      </c>
      <c r="I32" s="31">
        <v>1008</v>
      </c>
      <c r="J32" s="43">
        <f t="shared" si="2"/>
        <v>102.96220633299286</v>
      </c>
    </row>
    <row r="33" spans="1:10" s="19" customFormat="1" x14ac:dyDescent="0.25">
      <c r="A33" s="33" t="s">
        <v>56</v>
      </c>
      <c r="B33" s="31">
        <v>133.1</v>
      </c>
      <c r="C33" s="31">
        <v>187</v>
      </c>
      <c r="D33" s="43">
        <f t="shared" si="5"/>
        <v>140.49586776859505</v>
      </c>
      <c r="E33" s="31">
        <v>190</v>
      </c>
      <c r="F33" s="43">
        <f t="shared" si="0"/>
        <v>101.6042780748663</v>
      </c>
      <c r="G33" s="31">
        <v>197</v>
      </c>
      <c r="H33" s="43">
        <f t="shared" si="1"/>
        <v>103.68421052631579</v>
      </c>
      <c r="I33" s="31">
        <v>202</v>
      </c>
      <c r="J33" s="43">
        <f t="shared" si="2"/>
        <v>102.53807106598985</v>
      </c>
    </row>
    <row r="34" spans="1:10" s="19" customFormat="1" x14ac:dyDescent="0.25">
      <c r="A34" s="33" t="s">
        <v>55</v>
      </c>
      <c r="B34" s="31"/>
      <c r="C34" s="31"/>
      <c r="D34" s="31"/>
      <c r="E34" s="31"/>
      <c r="F34" s="36"/>
      <c r="G34" s="31"/>
      <c r="H34" s="43"/>
      <c r="I34" s="31"/>
      <c r="J34" s="36"/>
    </row>
    <row r="35" spans="1:10" s="19" customFormat="1" x14ac:dyDescent="0.2">
      <c r="A35" s="32" t="s">
        <v>54</v>
      </c>
      <c r="B35" s="29">
        <f>B36+B37+B38</f>
        <v>408.3</v>
      </c>
      <c r="C35" s="29">
        <f>C36</f>
        <v>337</v>
      </c>
      <c r="D35" s="36">
        <f t="shared" ref="D35:D36" si="6">C35/B35%</f>
        <v>82.537349987754098</v>
      </c>
      <c r="E35" s="29">
        <f>E36+E37+E38</f>
        <v>320</v>
      </c>
      <c r="F35" s="36">
        <f t="shared" si="0"/>
        <v>94.955489614243319</v>
      </c>
      <c r="G35" s="29">
        <f>G36+G37+G38</f>
        <v>335</v>
      </c>
      <c r="H35" s="36">
        <f t="shared" si="1"/>
        <v>104.6875</v>
      </c>
      <c r="I35" s="29">
        <f>I36+I37+I38</f>
        <v>341</v>
      </c>
      <c r="J35" s="36">
        <f t="shared" si="2"/>
        <v>101.79104477611941</v>
      </c>
    </row>
    <row r="36" spans="1:10" s="19" customFormat="1" x14ac:dyDescent="0.2">
      <c r="A36" s="34" t="s">
        <v>53</v>
      </c>
      <c r="B36" s="31">
        <v>408.3</v>
      </c>
      <c r="C36" s="31">
        <v>337</v>
      </c>
      <c r="D36" s="43">
        <f t="shared" si="6"/>
        <v>82.537349987754098</v>
      </c>
      <c r="E36" s="31">
        <v>320</v>
      </c>
      <c r="F36" s="43">
        <f t="shared" si="0"/>
        <v>94.955489614243319</v>
      </c>
      <c r="G36" s="31">
        <v>335</v>
      </c>
      <c r="H36" s="43">
        <f t="shared" si="1"/>
        <v>104.6875</v>
      </c>
      <c r="I36" s="31">
        <v>341</v>
      </c>
      <c r="J36" s="43">
        <f t="shared" si="2"/>
        <v>101.79104477611941</v>
      </c>
    </row>
    <row r="37" spans="1:10" s="19" customFormat="1" x14ac:dyDescent="0.25">
      <c r="A37" s="33" t="s">
        <v>52</v>
      </c>
      <c r="B37" s="31"/>
      <c r="C37" s="31"/>
      <c r="D37" s="31"/>
      <c r="E37" s="31"/>
      <c r="F37" s="36"/>
      <c r="G37" s="31"/>
      <c r="H37" s="43"/>
      <c r="I37" s="31"/>
      <c r="J37" s="36"/>
    </row>
    <row r="38" spans="1:10" s="19" customFormat="1" x14ac:dyDescent="0.25">
      <c r="A38" s="33" t="s">
        <v>51</v>
      </c>
      <c r="B38" s="31"/>
      <c r="C38" s="31"/>
      <c r="D38" s="31"/>
      <c r="E38" s="31"/>
      <c r="F38" s="36"/>
      <c r="G38" s="31"/>
      <c r="H38" s="43"/>
      <c r="I38" s="31"/>
      <c r="J38" s="36"/>
    </row>
    <row r="39" spans="1:10" s="19" customFormat="1" ht="31.5" x14ac:dyDescent="0.2">
      <c r="A39" s="32" t="s">
        <v>50</v>
      </c>
      <c r="B39" s="29">
        <v>994.8</v>
      </c>
      <c r="C39" s="29">
        <v>1255</v>
      </c>
      <c r="D39" s="36">
        <f t="shared" ref="D39:D40" si="7">C39/B39%</f>
        <v>126.15601125854442</v>
      </c>
      <c r="E39" s="29">
        <v>305</v>
      </c>
      <c r="F39" s="36">
        <f t="shared" si="0"/>
        <v>24.302788844621514</v>
      </c>
      <c r="G39" s="29">
        <v>317</v>
      </c>
      <c r="H39" s="36">
        <f t="shared" si="1"/>
        <v>103.9344262295082</v>
      </c>
      <c r="I39" s="29">
        <v>326</v>
      </c>
      <c r="J39" s="36">
        <f t="shared" si="2"/>
        <v>102.83911671924291</v>
      </c>
    </row>
    <row r="40" spans="1:10" s="19" customFormat="1" ht="31.5" x14ac:dyDescent="0.2">
      <c r="A40" s="32" t="s">
        <v>49</v>
      </c>
      <c r="B40" s="29">
        <v>563.29999999999995</v>
      </c>
      <c r="C40" s="29">
        <v>180</v>
      </c>
      <c r="D40" s="36">
        <f t="shared" si="7"/>
        <v>31.954553523877159</v>
      </c>
      <c r="E40" s="29">
        <v>180</v>
      </c>
      <c r="F40" s="36">
        <f t="shared" si="0"/>
        <v>100</v>
      </c>
      <c r="G40" s="29">
        <v>190</v>
      </c>
      <c r="H40" s="36">
        <f t="shared" si="1"/>
        <v>105.55555555555556</v>
      </c>
      <c r="I40" s="29">
        <v>195</v>
      </c>
      <c r="J40" s="36">
        <f t="shared" si="2"/>
        <v>102.63157894736842</v>
      </c>
    </row>
    <row r="41" spans="1:10" s="19" customFormat="1" x14ac:dyDescent="0.2">
      <c r="A41" s="32" t="s">
        <v>48</v>
      </c>
      <c r="B41" s="29"/>
      <c r="C41" s="29"/>
      <c r="D41" s="29"/>
      <c r="E41" s="29"/>
      <c r="F41" s="36"/>
      <c r="G41" s="29"/>
      <c r="H41" s="43"/>
      <c r="I41" s="29"/>
      <c r="J41" s="36"/>
    </row>
    <row r="42" spans="1:10" s="19" customFormat="1" x14ac:dyDescent="0.2">
      <c r="A42" s="32" t="s">
        <v>47</v>
      </c>
      <c r="B42" s="29">
        <v>632.9</v>
      </c>
      <c r="C42" s="29">
        <v>492</v>
      </c>
      <c r="D42" s="36">
        <f t="shared" ref="D42:D44" si="8">C42/B42%</f>
        <v>77.737399273186924</v>
      </c>
      <c r="E42" s="29">
        <v>380</v>
      </c>
      <c r="F42" s="36">
        <f t="shared" si="0"/>
        <v>77.235772357723576</v>
      </c>
      <c r="G42" s="29">
        <v>391</v>
      </c>
      <c r="H42" s="36">
        <f t="shared" si="1"/>
        <v>102.89473684210527</v>
      </c>
      <c r="I42" s="29">
        <v>420</v>
      </c>
      <c r="J42" s="36">
        <f t="shared" si="2"/>
        <v>107.41687979539641</v>
      </c>
    </row>
    <row r="43" spans="1:10" s="19" customFormat="1" x14ac:dyDescent="0.2">
      <c r="A43" s="32" t="s">
        <v>46</v>
      </c>
      <c r="B43" s="29">
        <v>101.2</v>
      </c>
      <c r="C43" s="29">
        <v>205</v>
      </c>
      <c r="D43" s="36">
        <f t="shared" si="8"/>
        <v>202.56916996047431</v>
      </c>
      <c r="E43" s="29">
        <v>205</v>
      </c>
      <c r="F43" s="36">
        <f t="shared" si="0"/>
        <v>100.00000000000001</v>
      </c>
      <c r="G43" s="29">
        <v>211</v>
      </c>
      <c r="H43" s="36">
        <f t="shared" si="1"/>
        <v>102.92682926829269</v>
      </c>
      <c r="I43" s="29">
        <v>217</v>
      </c>
      <c r="J43" s="36">
        <f t="shared" si="2"/>
        <v>102.84360189573461</v>
      </c>
    </row>
    <row r="44" spans="1:10" s="19" customFormat="1" x14ac:dyDescent="0.2">
      <c r="A44" s="15" t="s">
        <v>45</v>
      </c>
      <c r="B44" s="29">
        <f>B30+B7</f>
        <v>43837.100000000006</v>
      </c>
      <c r="C44" s="29">
        <f>C30+C7</f>
        <v>49684</v>
      </c>
      <c r="D44" s="36">
        <f t="shared" si="8"/>
        <v>113.33778922419593</v>
      </c>
      <c r="E44" s="29">
        <f>E30+E7</f>
        <v>53870</v>
      </c>
      <c r="F44" s="36">
        <f t="shared" si="0"/>
        <v>108.42524756460833</v>
      </c>
      <c r="G44" s="29">
        <f>G30+G7</f>
        <v>55837</v>
      </c>
      <c r="H44" s="36">
        <f t="shared" si="1"/>
        <v>103.6513829589753</v>
      </c>
      <c r="I44" s="29">
        <f>I30+I7</f>
        <v>57931</v>
      </c>
      <c r="J44" s="36">
        <f t="shared" si="2"/>
        <v>103.75020147930583</v>
      </c>
    </row>
    <row r="45" spans="1:10" s="19" customFormat="1" x14ac:dyDescent="0.2">
      <c r="A45" s="15"/>
      <c r="B45" s="29"/>
      <c r="C45" s="29"/>
      <c r="D45" s="29"/>
      <c r="E45" s="29"/>
      <c r="F45" s="36"/>
      <c r="G45" s="29"/>
      <c r="H45" s="43"/>
      <c r="I45" s="29"/>
      <c r="J45" s="36"/>
    </row>
    <row r="46" spans="1:10" s="19" customFormat="1" ht="31.5" x14ac:dyDescent="0.2">
      <c r="A46" s="15" t="s">
        <v>44</v>
      </c>
      <c r="B46" s="31"/>
      <c r="C46" s="31"/>
      <c r="D46" s="31"/>
      <c r="E46" s="31"/>
      <c r="F46" s="36"/>
      <c r="G46" s="31"/>
      <c r="H46" s="43"/>
      <c r="I46" s="31"/>
      <c r="J46" s="36"/>
    </row>
    <row r="47" spans="1:10" s="19" customFormat="1" ht="31.5" x14ac:dyDescent="0.2">
      <c r="A47" s="15" t="s">
        <v>43</v>
      </c>
      <c r="B47" s="31"/>
      <c r="C47" s="31"/>
      <c r="D47" s="31"/>
      <c r="E47" s="31"/>
      <c r="F47" s="36"/>
      <c r="G47" s="31"/>
      <c r="H47" s="43"/>
      <c r="I47" s="31"/>
      <c r="J47" s="36"/>
    </row>
    <row r="48" spans="1:10" s="19" customFormat="1" x14ac:dyDescent="0.2">
      <c r="A48" s="21"/>
      <c r="B48" s="20"/>
      <c r="C48" s="20"/>
      <c r="D48" s="29"/>
      <c r="E48" s="30"/>
      <c r="F48" s="36"/>
      <c r="G48" s="30"/>
      <c r="H48" s="43"/>
      <c r="I48" s="30"/>
      <c r="J48" s="36"/>
    </row>
    <row r="49" spans="1:10" s="19" customFormat="1" x14ac:dyDescent="0.2">
      <c r="A49" s="18" t="s">
        <v>42</v>
      </c>
      <c r="B49" s="17">
        <f>B50+B109+B113</f>
        <v>524353.29999999993</v>
      </c>
      <c r="C49" s="17">
        <f>C50+C109+C113</f>
        <v>660378.59999999986</v>
      </c>
      <c r="D49" s="36">
        <f t="shared" ref="D49:D50" si="9">C49/B49%</f>
        <v>125.94153598346762</v>
      </c>
      <c r="E49" s="17">
        <f>E50+E109+E113</f>
        <v>595031.10000000009</v>
      </c>
      <c r="F49" s="36">
        <f t="shared" si="0"/>
        <v>90.104540032036212</v>
      </c>
      <c r="G49" s="17">
        <f>G50+G109+G113</f>
        <v>552238.69999999995</v>
      </c>
      <c r="H49" s="36">
        <f t="shared" si="1"/>
        <v>92.808375898335385</v>
      </c>
      <c r="I49" s="17">
        <f>I50+I109+I113</f>
        <v>549873.39999999991</v>
      </c>
      <c r="J49" s="36">
        <f t="shared" si="2"/>
        <v>99.571688836729464</v>
      </c>
    </row>
    <row r="50" spans="1:10" s="19" customFormat="1" ht="31.5" x14ac:dyDescent="0.2">
      <c r="A50" s="21" t="s">
        <v>41</v>
      </c>
      <c r="B50" s="17">
        <f>B52+B56+B90</f>
        <v>521270.69999999995</v>
      </c>
      <c r="C50" s="17">
        <f>C52+C56+C90</f>
        <v>651677.89999999991</v>
      </c>
      <c r="D50" s="43">
        <f t="shared" si="9"/>
        <v>125.01717437791919</v>
      </c>
      <c r="E50" s="17">
        <f>E52+E56+E90</f>
        <v>593211.10000000009</v>
      </c>
      <c r="F50" s="36">
        <f t="shared" si="0"/>
        <v>91.028267185368762</v>
      </c>
      <c r="G50" s="17">
        <f>G52+G56+G90</f>
        <v>550367.69999999995</v>
      </c>
      <c r="H50" s="36">
        <f t="shared" si="1"/>
        <v>92.777714375203004</v>
      </c>
      <c r="I50" s="17">
        <f>I52+I56+I90</f>
        <v>547938.39999999991</v>
      </c>
      <c r="J50" s="36">
        <f t="shared" si="2"/>
        <v>99.558604184075477</v>
      </c>
    </row>
    <row r="51" spans="1:10" s="19" customFormat="1" x14ac:dyDescent="0.2">
      <c r="A51" s="21" t="s">
        <v>40</v>
      </c>
      <c r="B51" s="20"/>
      <c r="C51" s="20"/>
      <c r="D51" s="20"/>
      <c r="E51" s="20"/>
      <c r="F51" s="36"/>
      <c r="G51" s="20"/>
      <c r="H51" s="43"/>
      <c r="I51" s="20"/>
      <c r="J51" s="36"/>
    </row>
    <row r="52" spans="1:10" s="27" customFormat="1" x14ac:dyDescent="0.2">
      <c r="A52" s="23" t="s">
        <v>39</v>
      </c>
      <c r="B52" s="26">
        <f>B53+B54+B55</f>
        <v>132523.29999999999</v>
      </c>
      <c r="C52" s="26">
        <f>C53+C54+C55</f>
        <v>152736.4</v>
      </c>
      <c r="D52" s="43">
        <f t="shared" ref="D52:D114" si="10">C52/B52%</f>
        <v>115.25248767575211</v>
      </c>
      <c r="E52" s="26">
        <f>E53+E54+E55</f>
        <v>147430.20000000001</v>
      </c>
      <c r="F52" s="43">
        <f t="shared" si="0"/>
        <v>96.525909999188144</v>
      </c>
      <c r="G52" s="26">
        <f>G53+G54+G55</f>
        <v>145125.5</v>
      </c>
      <c r="H52" s="43">
        <f t="shared" si="1"/>
        <v>98.436751764563837</v>
      </c>
      <c r="I52" s="26">
        <f>I53+I54+I55</f>
        <v>143993.29999999999</v>
      </c>
      <c r="J52" s="43">
        <f t="shared" si="2"/>
        <v>99.219847649103684</v>
      </c>
    </row>
    <row r="53" spans="1:10" s="19" customFormat="1" x14ac:dyDescent="0.2">
      <c r="A53" s="21" t="s">
        <v>38</v>
      </c>
      <c r="B53" s="20">
        <v>118026.4</v>
      </c>
      <c r="C53" s="20">
        <v>140187</v>
      </c>
      <c r="D53" s="43">
        <f t="shared" si="10"/>
        <v>118.77596876630992</v>
      </c>
      <c r="E53" s="20">
        <v>129423.7</v>
      </c>
      <c r="F53" s="43">
        <f t="shared" si="0"/>
        <v>92.322183940022981</v>
      </c>
      <c r="G53" s="20">
        <v>127970.3</v>
      </c>
      <c r="H53" s="43">
        <f t="shared" si="1"/>
        <v>98.877021751039408</v>
      </c>
      <c r="I53" s="20">
        <v>126972</v>
      </c>
      <c r="J53" s="43">
        <f t="shared" si="2"/>
        <v>99.219897116752875</v>
      </c>
    </row>
    <row r="54" spans="1:10" s="19" customFormat="1" x14ac:dyDescent="0.2">
      <c r="A54" s="21" t="s">
        <v>37</v>
      </c>
      <c r="B54" s="20">
        <v>14496.9</v>
      </c>
      <c r="C54" s="20">
        <v>12549.4</v>
      </c>
      <c r="D54" s="43">
        <f t="shared" si="10"/>
        <v>86.56609344066662</v>
      </c>
      <c r="E54" s="20">
        <v>18006.5</v>
      </c>
      <c r="F54" s="43">
        <f t="shared" si="0"/>
        <v>143.4849474875293</v>
      </c>
      <c r="G54" s="20">
        <v>17155.2</v>
      </c>
      <c r="H54" s="43">
        <f t="shared" si="1"/>
        <v>95.272262793991061</v>
      </c>
      <c r="I54" s="20">
        <v>17021.3</v>
      </c>
      <c r="J54" s="43">
        <f t="shared" si="2"/>
        <v>99.219478642044379</v>
      </c>
    </row>
    <row r="55" spans="1:10" s="19" customFormat="1" x14ac:dyDescent="0.2">
      <c r="A55" s="21" t="s">
        <v>110</v>
      </c>
      <c r="B55" s="22"/>
      <c r="C55" s="20"/>
      <c r="D55" s="36"/>
      <c r="E55" s="22"/>
      <c r="F55" s="43"/>
      <c r="G55" s="22"/>
      <c r="H55" s="43"/>
      <c r="I55" s="22"/>
      <c r="J55" s="43"/>
    </row>
    <row r="56" spans="1:10" s="27" customFormat="1" x14ac:dyDescent="0.2">
      <c r="A56" s="23" t="s">
        <v>36</v>
      </c>
      <c r="B56" s="26">
        <f>B65+B66+B67+B68+B69+B70+B71+B72+B73+B74+B75+B76+B77+B78+B79+B80+B81+B82+B83+B84</f>
        <v>328160.3</v>
      </c>
      <c r="C56" s="26">
        <f>C65+C66+C67+C68+C69+C70+C71+C72+C73+C74+C75+C76+C77+C78+C79+C80+C81+C82+C83+C84+C85+C86+C87+C88+C89</f>
        <v>452030.29999999993</v>
      </c>
      <c r="D56" s="43">
        <f t="shared" si="10"/>
        <v>137.74679630656112</v>
      </c>
      <c r="E56" s="26">
        <f>E65+E66+E67+E68+E69+E70+E71+E72+E73+E74+E75+E76+E77+E78+E79+E80+E81+E82+E83+E84+E85+E86+E87+E88+E89</f>
        <v>383116.20000000013</v>
      </c>
      <c r="F56" s="43">
        <f t="shared" si="0"/>
        <v>84.754539684618535</v>
      </c>
      <c r="G56" s="26">
        <f>G65+G66+G67+G68+G69+G70+G71+G72+G73+G74+G75+G76+G77+G78+G79+G80+G81+G82+G83+G84+G85+G86+G87+G88+G89</f>
        <v>368176.69999999995</v>
      </c>
      <c r="H56" s="43">
        <f t="shared" si="1"/>
        <v>96.100530335182867</v>
      </c>
      <c r="I56" s="26">
        <f>I65+I66+I67+I68+I69+I70+I71+I72+I73+I74+I75+I76+I77+I78+I79+I80+I81+I82+I83+I84+I85+I86+I87+I88+I89</f>
        <v>367038.59999999986</v>
      </c>
      <c r="J56" s="43">
        <f t="shared" si="2"/>
        <v>99.690882122632942</v>
      </c>
    </row>
    <row r="57" spans="1:10" s="27" customFormat="1" ht="31.5" hidden="1" x14ac:dyDescent="0.2">
      <c r="A57" s="28" t="s">
        <v>35</v>
      </c>
      <c r="B57" s="22"/>
      <c r="C57" s="22"/>
      <c r="D57" s="43" t="e">
        <f t="shared" si="10"/>
        <v>#DIV/0!</v>
      </c>
      <c r="E57" s="22"/>
      <c r="F57" s="43" t="e">
        <f t="shared" si="0"/>
        <v>#DIV/0!</v>
      </c>
      <c r="G57" s="22"/>
      <c r="H57" s="43" t="e">
        <f t="shared" si="1"/>
        <v>#DIV/0!</v>
      </c>
      <c r="I57" s="22"/>
      <c r="J57" s="43" t="e">
        <f t="shared" si="2"/>
        <v>#DIV/0!</v>
      </c>
    </row>
    <row r="58" spans="1:10" s="27" customFormat="1" ht="47.25" hidden="1" x14ac:dyDescent="0.2">
      <c r="A58" s="28" t="s">
        <v>34</v>
      </c>
      <c r="B58" s="22"/>
      <c r="C58" s="22"/>
      <c r="D58" s="43" t="e">
        <f t="shared" si="10"/>
        <v>#DIV/0!</v>
      </c>
      <c r="E58" s="22"/>
      <c r="F58" s="43" t="e">
        <f t="shared" si="0"/>
        <v>#DIV/0!</v>
      </c>
      <c r="G58" s="22"/>
      <c r="H58" s="43" t="e">
        <f t="shared" si="1"/>
        <v>#DIV/0!</v>
      </c>
      <c r="I58" s="22"/>
      <c r="J58" s="43" t="e">
        <f t="shared" si="2"/>
        <v>#DIV/0!</v>
      </c>
    </row>
    <row r="59" spans="1:10" s="27" customFormat="1" ht="31.5" hidden="1" x14ac:dyDescent="0.2">
      <c r="A59" s="28" t="s">
        <v>33</v>
      </c>
      <c r="B59" s="22"/>
      <c r="C59" s="22"/>
      <c r="D59" s="43" t="e">
        <f t="shared" si="10"/>
        <v>#DIV/0!</v>
      </c>
      <c r="E59" s="22"/>
      <c r="F59" s="43" t="e">
        <f t="shared" si="0"/>
        <v>#DIV/0!</v>
      </c>
      <c r="G59" s="22"/>
      <c r="H59" s="43" t="e">
        <f t="shared" si="1"/>
        <v>#DIV/0!</v>
      </c>
      <c r="I59" s="22"/>
      <c r="J59" s="43" t="e">
        <f t="shared" si="2"/>
        <v>#DIV/0!</v>
      </c>
    </row>
    <row r="60" spans="1:10" s="27" customFormat="1" ht="126" hidden="1" x14ac:dyDescent="0.2">
      <c r="A60" s="28" t="s">
        <v>32</v>
      </c>
      <c r="B60" s="22"/>
      <c r="C60" s="22"/>
      <c r="D60" s="43" t="e">
        <f t="shared" si="10"/>
        <v>#DIV/0!</v>
      </c>
      <c r="E60" s="22"/>
      <c r="F60" s="43" t="e">
        <f t="shared" si="0"/>
        <v>#DIV/0!</v>
      </c>
      <c r="G60" s="22"/>
      <c r="H60" s="43" t="e">
        <f t="shared" si="1"/>
        <v>#DIV/0!</v>
      </c>
      <c r="I60" s="22"/>
      <c r="J60" s="43" t="e">
        <f t="shared" si="2"/>
        <v>#DIV/0!</v>
      </c>
    </row>
    <row r="61" spans="1:10" s="27" customFormat="1" ht="31.5" hidden="1" x14ac:dyDescent="0.2">
      <c r="A61" s="28" t="s">
        <v>31</v>
      </c>
      <c r="B61" s="22"/>
      <c r="C61" s="22"/>
      <c r="D61" s="43" t="e">
        <f t="shared" si="10"/>
        <v>#DIV/0!</v>
      </c>
      <c r="E61" s="22"/>
      <c r="F61" s="43" t="e">
        <f t="shared" si="0"/>
        <v>#DIV/0!</v>
      </c>
      <c r="G61" s="22"/>
      <c r="H61" s="43" t="e">
        <f t="shared" si="1"/>
        <v>#DIV/0!</v>
      </c>
      <c r="I61" s="22"/>
      <c r="J61" s="43" t="e">
        <f t="shared" si="2"/>
        <v>#DIV/0!</v>
      </c>
    </row>
    <row r="62" spans="1:10" s="27" customFormat="1" ht="63" hidden="1" x14ac:dyDescent="0.2">
      <c r="A62" s="28" t="s">
        <v>30</v>
      </c>
      <c r="B62" s="22"/>
      <c r="C62" s="22"/>
      <c r="D62" s="43" t="e">
        <f t="shared" si="10"/>
        <v>#DIV/0!</v>
      </c>
      <c r="E62" s="22"/>
      <c r="F62" s="43" t="e">
        <f t="shared" si="0"/>
        <v>#DIV/0!</v>
      </c>
      <c r="G62" s="22"/>
      <c r="H62" s="43" t="e">
        <f t="shared" si="1"/>
        <v>#DIV/0!</v>
      </c>
      <c r="I62" s="22"/>
      <c r="J62" s="43" t="e">
        <f t="shared" si="2"/>
        <v>#DIV/0!</v>
      </c>
    </row>
    <row r="63" spans="1:10" s="27" customFormat="1" hidden="1" x14ac:dyDescent="0.2">
      <c r="A63" s="28" t="s">
        <v>29</v>
      </c>
      <c r="B63" s="22"/>
      <c r="C63" s="22"/>
      <c r="D63" s="43" t="e">
        <f t="shared" si="10"/>
        <v>#DIV/0!</v>
      </c>
      <c r="E63" s="22"/>
      <c r="F63" s="43" t="e">
        <f t="shared" si="0"/>
        <v>#DIV/0!</v>
      </c>
      <c r="G63" s="22"/>
      <c r="H63" s="43" t="e">
        <f t="shared" si="1"/>
        <v>#DIV/0!</v>
      </c>
      <c r="I63" s="22"/>
      <c r="J63" s="43" t="e">
        <f t="shared" si="2"/>
        <v>#DIV/0!</v>
      </c>
    </row>
    <row r="64" spans="1:10" s="27" customFormat="1" hidden="1" x14ac:dyDescent="0.2">
      <c r="A64" s="28" t="s">
        <v>28</v>
      </c>
      <c r="B64" s="22"/>
      <c r="C64" s="22"/>
      <c r="D64" s="43" t="e">
        <f t="shared" si="10"/>
        <v>#DIV/0!</v>
      </c>
      <c r="E64" s="22"/>
      <c r="F64" s="43" t="e">
        <f t="shared" si="0"/>
        <v>#DIV/0!</v>
      </c>
      <c r="G64" s="22"/>
      <c r="H64" s="43" t="e">
        <f t="shared" si="1"/>
        <v>#DIV/0!</v>
      </c>
      <c r="I64" s="22"/>
      <c r="J64" s="43" t="e">
        <f t="shared" si="2"/>
        <v>#DIV/0!</v>
      </c>
    </row>
    <row r="65" spans="1:10" s="19" customFormat="1" ht="47.25" x14ac:dyDescent="0.2">
      <c r="A65" s="21" t="s">
        <v>27</v>
      </c>
      <c r="B65" s="20">
        <v>817.2</v>
      </c>
      <c r="C65" s="20">
        <v>860.6</v>
      </c>
      <c r="D65" s="43">
        <f t="shared" si="10"/>
        <v>105.31081742535487</v>
      </c>
      <c r="E65" s="20">
        <v>918.1</v>
      </c>
      <c r="F65" s="43">
        <f t="shared" si="0"/>
        <v>106.68138508017663</v>
      </c>
      <c r="G65" s="20">
        <v>937.7</v>
      </c>
      <c r="H65" s="43">
        <f t="shared" si="1"/>
        <v>102.13484369894347</v>
      </c>
      <c r="I65" s="20">
        <v>970.3</v>
      </c>
      <c r="J65" s="43">
        <f t="shared" si="2"/>
        <v>103.47659166044576</v>
      </c>
    </row>
    <row r="66" spans="1:10" s="19" customFormat="1" ht="63" x14ac:dyDescent="0.2">
      <c r="A66" s="21" t="s">
        <v>26</v>
      </c>
      <c r="B66" s="20">
        <v>19.399999999999999</v>
      </c>
      <c r="C66" s="20">
        <v>22.5</v>
      </c>
      <c r="D66" s="43">
        <f t="shared" si="10"/>
        <v>115.97938144329898</v>
      </c>
      <c r="E66" s="20">
        <v>21.7</v>
      </c>
      <c r="F66" s="43">
        <f t="shared" si="0"/>
        <v>96.444444444444443</v>
      </c>
      <c r="G66" s="20">
        <v>134.5</v>
      </c>
      <c r="H66" s="43">
        <f t="shared" si="1"/>
        <v>619.81566820276498</v>
      </c>
      <c r="I66" s="20">
        <v>28</v>
      </c>
      <c r="J66" s="43">
        <f t="shared" si="2"/>
        <v>20.817843866171003</v>
      </c>
    </row>
    <row r="67" spans="1:10" s="19" customFormat="1" ht="94.5" x14ac:dyDescent="0.2">
      <c r="A67" s="21" t="s">
        <v>25</v>
      </c>
      <c r="B67" s="20">
        <v>24092.6</v>
      </c>
      <c r="C67" s="20">
        <v>29075.5</v>
      </c>
      <c r="D67" s="43">
        <f t="shared" si="10"/>
        <v>120.68228418684576</v>
      </c>
      <c r="E67" s="20">
        <v>27375.5</v>
      </c>
      <c r="F67" s="43">
        <f t="shared" si="0"/>
        <v>94.153152998228748</v>
      </c>
      <c r="G67" s="20">
        <v>28390.5</v>
      </c>
      <c r="H67" s="43">
        <f t="shared" si="1"/>
        <v>103.70769483662399</v>
      </c>
      <c r="I67" s="20">
        <v>29519.200000000001</v>
      </c>
      <c r="J67" s="43">
        <f t="shared" si="2"/>
        <v>103.975625649425</v>
      </c>
    </row>
    <row r="68" spans="1:10" s="19" customFormat="1" ht="63" x14ac:dyDescent="0.2">
      <c r="A68" s="21" t="s">
        <v>24</v>
      </c>
      <c r="B68" s="20">
        <v>9940.4</v>
      </c>
      <c r="C68" s="20">
        <v>21410.2</v>
      </c>
      <c r="D68" s="43">
        <f t="shared" si="10"/>
        <v>215.38569876463725</v>
      </c>
      <c r="E68" s="20">
        <v>24410.2</v>
      </c>
      <c r="F68" s="43">
        <f t="shared" si="0"/>
        <v>114.01201296578266</v>
      </c>
      <c r="G68" s="20">
        <v>24678.7</v>
      </c>
      <c r="H68" s="43">
        <f t="shared" si="1"/>
        <v>101.0999500208929</v>
      </c>
      <c r="I68" s="20">
        <v>24900.799999999999</v>
      </c>
      <c r="J68" s="43">
        <f t="shared" si="2"/>
        <v>100.89996636775842</v>
      </c>
    </row>
    <row r="69" spans="1:10" s="19" customFormat="1" ht="31.5" x14ac:dyDescent="0.2">
      <c r="A69" s="21" t="s">
        <v>90</v>
      </c>
      <c r="B69" s="20">
        <v>4426</v>
      </c>
      <c r="C69" s="20">
        <v>4568</v>
      </c>
      <c r="D69" s="43">
        <f t="shared" si="10"/>
        <v>103.20831450519657</v>
      </c>
      <c r="E69" s="20">
        <v>3689</v>
      </c>
      <c r="F69" s="43">
        <f t="shared" si="0"/>
        <v>80.757443082311738</v>
      </c>
      <c r="G69" s="20">
        <v>3689.3</v>
      </c>
      <c r="H69" s="43">
        <f t="shared" si="1"/>
        <v>100.00813228517214</v>
      </c>
      <c r="I69" s="20">
        <v>3689.3</v>
      </c>
      <c r="J69" s="43">
        <f t="shared" si="2"/>
        <v>100</v>
      </c>
    </row>
    <row r="70" spans="1:10" s="19" customFormat="1" ht="47.25" x14ac:dyDescent="0.2">
      <c r="A70" s="21" t="s">
        <v>91</v>
      </c>
      <c r="B70" s="20">
        <v>194001.45</v>
      </c>
      <c r="C70" s="20">
        <v>212719.5</v>
      </c>
      <c r="D70" s="43">
        <f t="shared" si="10"/>
        <v>109.64840726705907</v>
      </c>
      <c r="E70" s="20">
        <v>212719</v>
      </c>
      <c r="F70" s="43">
        <f t="shared" si="0"/>
        <v>99.999764948676543</v>
      </c>
      <c r="G70" s="20">
        <v>202716</v>
      </c>
      <c r="H70" s="43">
        <f t="shared" si="1"/>
        <v>95.297552169763861</v>
      </c>
      <c r="I70" s="20">
        <v>201134.5</v>
      </c>
      <c r="J70" s="43">
        <f t="shared" si="2"/>
        <v>99.219844511533367</v>
      </c>
    </row>
    <row r="71" spans="1:10" s="19" customFormat="1" x14ac:dyDescent="0.2">
      <c r="A71" s="21" t="s">
        <v>92</v>
      </c>
      <c r="B71" s="20">
        <v>68481.75</v>
      </c>
      <c r="C71" s="20">
        <v>81753.899999999994</v>
      </c>
      <c r="D71" s="43">
        <f t="shared" si="10"/>
        <v>119.38056489502677</v>
      </c>
      <c r="E71" s="20">
        <v>81373</v>
      </c>
      <c r="F71" s="43">
        <f t="shared" si="0"/>
        <v>99.534089505210147</v>
      </c>
      <c r="G71" s="20">
        <v>77546.5</v>
      </c>
      <c r="H71" s="43">
        <f t="shared" si="1"/>
        <v>95.297580278470747</v>
      </c>
      <c r="I71" s="20">
        <v>76941.5</v>
      </c>
      <c r="J71" s="43">
        <f t="shared" si="2"/>
        <v>99.219822944942706</v>
      </c>
    </row>
    <row r="72" spans="1:10" s="19" customFormat="1" ht="31.5" x14ac:dyDescent="0.2">
      <c r="A72" s="21" t="s">
        <v>93</v>
      </c>
      <c r="B72" s="20">
        <v>3107.1</v>
      </c>
      <c r="C72" s="20">
        <v>3347.9</v>
      </c>
      <c r="D72" s="43">
        <f t="shared" si="10"/>
        <v>107.74999195391202</v>
      </c>
      <c r="E72" s="20">
        <v>3293.7</v>
      </c>
      <c r="F72" s="43">
        <f t="shared" ref="F72:F134" si="11">E72/C72%</f>
        <v>98.381074703545508</v>
      </c>
      <c r="G72" s="20">
        <v>3138.8</v>
      </c>
      <c r="H72" s="43">
        <f t="shared" ref="H72:H134" si="12">G72/E72%</f>
        <v>95.297082308649863</v>
      </c>
      <c r="I72" s="20">
        <v>3114.3</v>
      </c>
      <c r="J72" s="43">
        <f t="shared" ref="J72:J134" si="13">I72/G72%</f>
        <v>99.219446922390716</v>
      </c>
    </row>
    <row r="73" spans="1:10" s="19" customFormat="1" ht="31.5" x14ac:dyDescent="0.2">
      <c r="A73" s="21" t="s">
        <v>94</v>
      </c>
      <c r="B73" s="20">
        <v>5935.1</v>
      </c>
      <c r="C73" s="20">
        <v>6837.5</v>
      </c>
      <c r="D73" s="43">
        <f t="shared" si="10"/>
        <v>115.20446159289648</v>
      </c>
      <c r="E73" s="20">
        <v>7037.4</v>
      </c>
      <c r="F73" s="43">
        <f t="shared" si="11"/>
        <v>102.92358318098719</v>
      </c>
      <c r="G73" s="20">
        <v>6706.5</v>
      </c>
      <c r="H73" s="43">
        <f t="shared" si="12"/>
        <v>95.297979367380009</v>
      </c>
      <c r="I73" s="20">
        <v>6654.2</v>
      </c>
      <c r="J73" s="43">
        <f t="shared" si="13"/>
        <v>99.220159546708416</v>
      </c>
    </row>
    <row r="74" spans="1:10" s="19" customFormat="1" ht="78.75" x14ac:dyDescent="0.2">
      <c r="A74" s="21" t="s">
        <v>95</v>
      </c>
      <c r="B74" s="20">
        <v>5004.3999999999996</v>
      </c>
      <c r="C74" s="20">
        <v>6099.8</v>
      </c>
      <c r="D74" s="43">
        <f t="shared" si="10"/>
        <v>121.88873791063865</v>
      </c>
      <c r="E74" s="20">
        <v>6294</v>
      </c>
      <c r="F74" s="43">
        <f t="shared" si="11"/>
        <v>103.18371094134233</v>
      </c>
      <c r="G74" s="20">
        <v>5998</v>
      </c>
      <c r="H74" s="43">
        <f t="shared" si="12"/>
        <v>95.297108357165556</v>
      </c>
      <c r="I74" s="20">
        <v>5951.2</v>
      </c>
      <c r="J74" s="43">
        <f t="shared" si="13"/>
        <v>99.219739913304437</v>
      </c>
    </row>
    <row r="75" spans="1:10" s="19" customFormat="1" ht="47.25" x14ac:dyDescent="0.2">
      <c r="A75" s="21" t="s">
        <v>96</v>
      </c>
      <c r="B75" s="20">
        <v>0</v>
      </c>
      <c r="C75" s="20">
        <v>7</v>
      </c>
      <c r="D75" s="43" t="e">
        <f t="shared" si="10"/>
        <v>#DIV/0!</v>
      </c>
      <c r="E75" s="20">
        <v>7</v>
      </c>
      <c r="F75" s="43">
        <f t="shared" si="11"/>
        <v>99.999999999999986</v>
      </c>
      <c r="G75" s="20">
        <v>7</v>
      </c>
      <c r="H75" s="43">
        <f t="shared" si="12"/>
        <v>99.999999999999986</v>
      </c>
      <c r="I75" s="20">
        <v>7</v>
      </c>
      <c r="J75" s="43">
        <f t="shared" si="13"/>
        <v>99.999999999999986</v>
      </c>
    </row>
    <row r="76" spans="1:10" s="19" customFormat="1" ht="63" x14ac:dyDescent="0.2">
      <c r="A76" s="21" t="s">
        <v>97</v>
      </c>
      <c r="B76" s="20">
        <v>2524.6</v>
      </c>
      <c r="C76" s="20">
        <v>2675.9</v>
      </c>
      <c r="D76" s="43">
        <f t="shared" si="10"/>
        <v>105.99302859858989</v>
      </c>
      <c r="E76" s="20">
        <v>2575.9</v>
      </c>
      <c r="F76" s="43">
        <f t="shared" si="11"/>
        <v>96.262939571732872</v>
      </c>
      <c r="G76" s="20">
        <v>2454.8000000000002</v>
      </c>
      <c r="H76" s="43">
        <f t="shared" si="12"/>
        <v>95.298730540781875</v>
      </c>
      <c r="I76" s="20">
        <v>2435.6</v>
      </c>
      <c r="J76" s="43">
        <f t="shared" si="13"/>
        <v>99.217858888707823</v>
      </c>
    </row>
    <row r="77" spans="1:10" s="19" customFormat="1" ht="63" x14ac:dyDescent="0.2">
      <c r="A77" s="21" t="s">
        <v>98</v>
      </c>
      <c r="B77" s="20">
        <v>384.7</v>
      </c>
      <c r="C77" s="20">
        <v>431.2</v>
      </c>
      <c r="D77" s="43">
        <f t="shared" si="10"/>
        <v>112.08734078502729</v>
      </c>
      <c r="E77" s="20">
        <v>456</v>
      </c>
      <c r="F77" s="43">
        <f t="shared" si="11"/>
        <v>105.75139146567717</v>
      </c>
      <c r="G77" s="20">
        <v>434.6</v>
      </c>
      <c r="H77" s="43">
        <f t="shared" si="12"/>
        <v>95.307017543859658</v>
      </c>
      <c r="I77" s="20">
        <v>431.6</v>
      </c>
      <c r="J77" s="43">
        <f t="shared" si="13"/>
        <v>99.309710078232868</v>
      </c>
    </row>
    <row r="78" spans="1:10" s="19" customFormat="1" ht="31.5" x14ac:dyDescent="0.2">
      <c r="A78" s="21" t="s">
        <v>99</v>
      </c>
      <c r="B78" s="20">
        <v>437.2</v>
      </c>
      <c r="C78" s="20">
        <v>463.4</v>
      </c>
      <c r="D78" s="43">
        <f t="shared" si="10"/>
        <v>105.99268069533395</v>
      </c>
      <c r="E78" s="20">
        <v>491.4</v>
      </c>
      <c r="F78" s="43">
        <f t="shared" si="11"/>
        <v>106.04229607250755</v>
      </c>
      <c r="G78" s="20">
        <v>468.3</v>
      </c>
      <c r="H78" s="43">
        <f t="shared" si="12"/>
        <v>95.299145299145309</v>
      </c>
      <c r="I78" s="20">
        <v>464.6</v>
      </c>
      <c r="J78" s="43">
        <f t="shared" si="13"/>
        <v>99.209908178518049</v>
      </c>
    </row>
    <row r="79" spans="1:10" s="19" customFormat="1" ht="47.25" x14ac:dyDescent="0.2">
      <c r="A79" s="21" t="s">
        <v>100</v>
      </c>
      <c r="B79" s="20">
        <v>441.7</v>
      </c>
      <c r="C79" s="20">
        <v>551.1</v>
      </c>
      <c r="D79" s="43">
        <f t="shared" si="10"/>
        <v>124.76794204211004</v>
      </c>
      <c r="E79" s="20">
        <v>721.9</v>
      </c>
      <c r="F79" s="43">
        <f t="shared" si="11"/>
        <v>130.99256033387769</v>
      </c>
      <c r="G79" s="20">
        <v>688</v>
      </c>
      <c r="H79" s="43">
        <f t="shared" si="12"/>
        <v>95.304058733896667</v>
      </c>
      <c r="I79" s="20">
        <v>682.6</v>
      </c>
      <c r="J79" s="43">
        <f t="shared" si="13"/>
        <v>99.215116279069775</v>
      </c>
    </row>
    <row r="80" spans="1:10" s="19" customFormat="1" ht="31.5" x14ac:dyDescent="0.2">
      <c r="A80" s="21" t="s">
        <v>101</v>
      </c>
      <c r="B80" s="20">
        <v>6140</v>
      </c>
      <c r="C80" s="20">
        <v>6150</v>
      </c>
      <c r="D80" s="43">
        <f t="shared" si="10"/>
        <v>100.1628664495114</v>
      </c>
      <c r="E80" s="20">
        <v>6308.2</v>
      </c>
      <c r="F80" s="43">
        <f t="shared" si="11"/>
        <v>102.57235772357723</v>
      </c>
      <c r="G80" s="20">
        <v>6011.8</v>
      </c>
      <c r="H80" s="43">
        <f t="shared" si="12"/>
        <v>95.301353793475158</v>
      </c>
      <c r="I80" s="20">
        <v>5970.7</v>
      </c>
      <c r="J80" s="43">
        <f t="shared" si="13"/>
        <v>99.316344522439195</v>
      </c>
    </row>
    <row r="81" spans="1:10" s="19" customFormat="1" ht="31.5" x14ac:dyDescent="0.2">
      <c r="A81" s="21" t="s">
        <v>102</v>
      </c>
      <c r="B81" s="20">
        <v>125.7</v>
      </c>
      <c r="C81" s="20">
        <v>114.8</v>
      </c>
      <c r="D81" s="43">
        <f t="shared" si="10"/>
        <v>91.328560063643579</v>
      </c>
      <c r="E81" s="20">
        <v>143.4</v>
      </c>
      <c r="F81" s="43">
        <f t="shared" si="11"/>
        <v>124.91289198606273</v>
      </c>
      <c r="G81" s="20">
        <v>136.69999999999999</v>
      </c>
      <c r="H81" s="43">
        <f t="shared" si="12"/>
        <v>95.32775453277543</v>
      </c>
      <c r="I81" s="20">
        <v>135.6</v>
      </c>
      <c r="J81" s="43">
        <f t="shared" si="13"/>
        <v>99.195318215069491</v>
      </c>
    </row>
    <row r="82" spans="1:10" s="19" customFormat="1" ht="47.25" x14ac:dyDescent="0.2">
      <c r="A82" s="21" t="s">
        <v>103</v>
      </c>
      <c r="B82" s="20">
        <v>1155.5999999999999</v>
      </c>
      <c r="C82" s="20">
        <v>1160.8</v>
      </c>
      <c r="D82" s="43">
        <f t="shared" si="10"/>
        <v>100.44998269297335</v>
      </c>
      <c r="E82" s="20">
        <v>1319</v>
      </c>
      <c r="F82" s="43">
        <f t="shared" si="11"/>
        <v>113.62853204686424</v>
      </c>
      <c r="G82" s="20">
        <v>1257</v>
      </c>
      <c r="H82" s="43">
        <f t="shared" si="12"/>
        <v>95.299469294920399</v>
      </c>
      <c r="I82" s="20">
        <v>1247.2</v>
      </c>
      <c r="J82" s="43">
        <f t="shared" si="13"/>
        <v>99.220365950676211</v>
      </c>
    </row>
    <row r="83" spans="1:10" s="19" customFormat="1" ht="31.5" x14ac:dyDescent="0.2">
      <c r="A83" s="21" t="s">
        <v>112</v>
      </c>
      <c r="B83" s="20">
        <v>75.8</v>
      </c>
      <c r="C83" s="20">
        <v>78.8</v>
      </c>
      <c r="D83" s="43">
        <f t="shared" si="10"/>
        <v>103.95778364116094</v>
      </c>
      <c r="E83" s="20">
        <v>78.8</v>
      </c>
      <c r="F83" s="43">
        <f t="shared" si="11"/>
        <v>100</v>
      </c>
      <c r="G83" s="20">
        <v>75.099999999999994</v>
      </c>
      <c r="H83" s="43">
        <f t="shared" si="12"/>
        <v>95.304568527918789</v>
      </c>
      <c r="I83" s="20">
        <v>74.5</v>
      </c>
      <c r="J83" s="43">
        <f t="shared" si="13"/>
        <v>99.201065246338231</v>
      </c>
    </row>
    <row r="84" spans="1:10" s="19" customFormat="1" ht="31.5" x14ac:dyDescent="0.2">
      <c r="A84" s="21" t="s">
        <v>113</v>
      </c>
      <c r="B84" s="20">
        <v>1049.5999999999999</v>
      </c>
      <c r="C84" s="20"/>
      <c r="D84" s="43">
        <f t="shared" si="10"/>
        <v>0</v>
      </c>
      <c r="E84" s="20"/>
      <c r="F84" s="43" t="e">
        <f t="shared" si="11"/>
        <v>#DIV/0!</v>
      </c>
      <c r="G84" s="20"/>
      <c r="H84" s="43" t="e">
        <f t="shared" si="12"/>
        <v>#DIV/0!</v>
      </c>
      <c r="I84" s="20"/>
      <c r="J84" s="43" t="e">
        <f t="shared" si="13"/>
        <v>#DIV/0!</v>
      </c>
    </row>
    <row r="85" spans="1:10" s="19" customFormat="1" x14ac:dyDescent="0.2">
      <c r="A85" s="45" t="s">
        <v>130</v>
      </c>
      <c r="B85" s="20"/>
      <c r="C85" s="20">
        <v>370.1</v>
      </c>
      <c r="D85" s="43" t="e">
        <f t="shared" si="10"/>
        <v>#DIV/0!</v>
      </c>
      <c r="E85" s="20">
        <v>2767</v>
      </c>
      <c r="F85" s="43">
        <f t="shared" si="11"/>
        <v>747.63577411510403</v>
      </c>
      <c r="G85" s="20">
        <v>2636.9</v>
      </c>
      <c r="H85" s="43">
        <f t="shared" si="12"/>
        <v>95.298156848572461</v>
      </c>
      <c r="I85" s="20">
        <v>2616.3000000000002</v>
      </c>
      <c r="J85" s="43">
        <f t="shared" si="13"/>
        <v>99.218779627593008</v>
      </c>
    </row>
    <row r="86" spans="1:10" s="19" customFormat="1" ht="47.25" x14ac:dyDescent="0.2">
      <c r="A86" s="47" t="s">
        <v>131</v>
      </c>
      <c r="B86" s="20"/>
      <c r="C86" s="20">
        <v>73.5</v>
      </c>
      <c r="D86" s="43" t="e">
        <f t="shared" si="10"/>
        <v>#DIV/0!</v>
      </c>
      <c r="E86" s="20">
        <v>73.5</v>
      </c>
      <c r="F86" s="43">
        <f t="shared" si="11"/>
        <v>100</v>
      </c>
      <c r="G86" s="20">
        <v>70</v>
      </c>
      <c r="H86" s="43">
        <f t="shared" si="12"/>
        <v>95.238095238095241</v>
      </c>
      <c r="I86" s="20">
        <v>69.599999999999994</v>
      </c>
      <c r="J86" s="43">
        <f t="shared" si="13"/>
        <v>99.428571428571431</v>
      </c>
    </row>
    <row r="87" spans="1:10" s="19" customFormat="1" ht="47.25" x14ac:dyDescent="0.2">
      <c r="A87" s="47" t="s">
        <v>132</v>
      </c>
      <c r="B87" s="20"/>
      <c r="C87" s="20">
        <v>5332.1</v>
      </c>
      <c r="D87" s="43" t="e">
        <f t="shared" si="10"/>
        <v>#DIV/0!</v>
      </c>
      <c r="E87" s="20">
        <v>177.5</v>
      </c>
      <c r="F87" s="43">
        <f t="shared" si="11"/>
        <v>3.3288948069241009</v>
      </c>
      <c r="G87" s="20"/>
      <c r="H87" s="43">
        <f t="shared" si="12"/>
        <v>0</v>
      </c>
      <c r="I87" s="20"/>
      <c r="J87" s="43" t="e">
        <f t="shared" si="13"/>
        <v>#DIV/0!</v>
      </c>
    </row>
    <row r="88" spans="1:10" s="19" customFormat="1" ht="47.25" x14ac:dyDescent="0.2">
      <c r="A88" s="47" t="s">
        <v>133</v>
      </c>
      <c r="B88" s="20"/>
      <c r="C88" s="20">
        <v>67781.2</v>
      </c>
      <c r="D88" s="43" t="e">
        <f t="shared" si="10"/>
        <v>#DIV/0!</v>
      </c>
      <c r="E88" s="20">
        <v>700</v>
      </c>
      <c r="F88" s="43">
        <f t="shared" si="11"/>
        <v>1.0327347406065399</v>
      </c>
      <c r="G88" s="20"/>
      <c r="H88" s="43">
        <f t="shared" si="12"/>
        <v>0</v>
      </c>
      <c r="I88" s="20"/>
      <c r="J88" s="43" t="e">
        <f t="shared" si="13"/>
        <v>#DIV/0!</v>
      </c>
    </row>
    <row r="89" spans="1:10" s="19" customFormat="1" ht="47.25" x14ac:dyDescent="0.2">
      <c r="A89" s="45" t="s">
        <v>134</v>
      </c>
      <c r="B89" s="20"/>
      <c r="C89" s="20">
        <v>145</v>
      </c>
      <c r="D89" s="43" t="e">
        <f t="shared" si="10"/>
        <v>#DIV/0!</v>
      </c>
      <c r="E89" s="20">
        <v>165</v>
      </c>
      <c r="F89" s="43">
        <f t="shared" si="11"/>
        <v>113.79310344827587</v>
      </c>
      <c r="G89" s="20"/>
      <c r="H89" s="43">
        <f t="shared" si="12"/>
        <v>0</v>
      </c>
      <c r="I89" s="20"/>
      <c r="J89" s="43" t="e">
        <f t="shared" si="13"/>
        <v>#DIV/0!</v>
      </c>
    </row>
    <row r="90" spans="1:10" s="19" customFormat="1" x14ac:dyDescent="0.2">
      <c r="A90" s="23" t="s">
        <v>23</v>
      </c>
      <c r="B90" s="26">
        <f>B91+B92+B93+B94+B95+B96+B97+B98+B99+B100+B101+B102+B108</f>
        <v>60587.099999999991</v>
      </c>
      <c r="C90" s="26">
        <f>C91+C92+C93+C94+C95+C96+C97+C98+C99+C100+C101+C102+C103+C104+C105+C106</f>
        <v>46911.200000000004</v>
      </c>
      <c r="D90" s="43">
        <f t="shared" si="10"/>
        <v>77.427703256963966</v>
      </c>
      <c r="E90" s="26">
        <f>E91+E92+E93+E94+E95+E96+E97+E98+E99+E100+E101+E102+E103+E104+E105+E106+E107</f>
        <v>62664.700000000004</v>
      </c>
      <c r="F90" s="43">
        <f t="shared" si="11"/>
        <v>133.58153276829415</v>
      </c>
      <c r="G90" s="26">
        <f>G91+G92+G93+G94+G95+G96+G97+G98+G99+G100+G101+G102+G103+G104+G105+G106+G107</f>
        <v>37065.5</v>
      </c>
      <c r="H90" s="43">
        <f t="shared" si="12"/>
        <v>59.148930737719958</v>
      </c>
      <c r="I90" s="26">
        <f>I91+I92+I93+I94+I95+I96+I97+I98+I99+I100+I101+I102+I103+I104+I105+I106+I107</f>
        <v>36906.5</v>
      </c>
      <c r="J90" s="43">
        <f t="shared" si="13"/>
        <v>99.571029663703456</v>
      </c>
    </row>
    <row r="91" spans="1:10" s="19" customFormat="1" ht="47.25" x14ac:dyDescent="0.2">
      <c r="A91" s="21" t="s">
        <v>104</v>
      </c>
      <c r="B91" s="25">
        <v>12428.3</v>
      </c>
      <c r="C91" s="25">
        <v>15050.2</v>
      </c>
      <c r="D91" s="43">
        <f t="shared" si="10"/>
        <v>121.09620784821739</v>
      </c>
      <c r="E91" s="25">
        <v>17658.8</v>
      </c>
      <c r="F91" s="43">
        <f t="shared" si="11"/>
        <v>117.33266003109593</v>
      </c>
      <c r="G91" s="25">
        <v>16829</v>
      </c>
      <c r="H91" s="43">
        <f t="shared" si="12"/>
        <v>95.30092645026842</v>
      </c>
      <c r="I91" s="25">
        <v>16714.099999999999</v>
      </c>
      <c r="J91" s="43">
        <f t="shared" si="13"/>
        <v>99.317249985144684</v>
      </c>
    </row>
    <row r="92" spans="1:10" s="19" customFormat="1" ht="31.5" x14ac:dyDescent="0.2">
      <c r="A92" s="21" t="s">
        <v>105</v>
      </c>
      <c r="B92" s="25">
        <v>4221.3999999999996</v>
      </c>
      <c r="C92" s="25">
        <v>4697.7</v>
      </c>
      <c r="D92" s="43">
        <f t="shared" si="10"/>
        <v>111.28298668688113</v>
      </c>
      <c r="E92" s="25">
        <v>4821.6000000000004</v>
      </c>
      <c r="F92" s="43">
        <f t="shared" si="11"/>
        <v>102.63746088511401</v>
      </c>
      <c r="G92" s="25">
        <v>4597.3999999999996</v>
      </c>
      <c r="H92" s="43">
        <f t="shared" si="12"/>
        <v>95.350091256014593</v>
      </c>
      <c r="I92" s="25">
        <v>4566</v>
      </c>
      <c r="J92" s="43">
        <f t="shared" si="13"/>
        <v>99.317005263844791</v>
      </c>
    </row>
    <row r="93" spans="1:10" s="19" customFormat="1" ht="47.25" x14ac:dyDescent="0.2">
      <c r="A93" s="21" t="s">
        <v>106</v>
      </c>
      <c r="B93" s="20">
        <v>448.3</v>
      </c>
      <c r="C93" s="20"/>
      <c r="D93" s="43">
        <f t="shared" si="10"/>
        <v>0</v>
      </c>
      <c r="E93" s="20"/>
      <c r="F93" s="43" t="e">
        <f t="shared" si="11"/>
        <v>#DIV/0!</v>
      </c>
      <c r="G93" s="20"/>
      <c r="H93" s="43"/>
      <c r="I93" s="20"/>
      <c r="J93" s="43"/>
    </row>
    <row r="94" spans="1:10" s="19" customFormat="1" ht="31.5" x14ac:dyDescent="0.2">
      <c r="A94" s="21" t="s">
        <v>107</v>
      </c>
      <c r="B94" s="20">
        <v>957.5</v>
      </c>
      <c r="C94" s="20"/>
      <c r="D94" s="43">
        <f t="shared" si="10"/>
        <v>0</v>
      </c>
      <c r="E94" s="20"/>
      <c r="F94" s="43" t="e">
        <f t="shared" si="11"/>
        <v>#DIV/0!</v>
      </c>
      <c r="G94" s="20"/>
      <c r="H94" s="43" t="e">
        <f t="shared" si="12"/>
        <v>#DIV/0!</v>
      </c>
      <c r="I94" s="20"/>
      <c r="J94" s="43" t="e">
        <f t="shared" si="13"/>
        <v>#DIV/0!</v>
      </c>
    </row>
    <row r="95" spans="1:10" s="19" customFormat="1" x14ac:dyDescent="0.2">
      <c r="A95" s="21" t="s">
        <v>108</v>
      </c>
      <c r="B95" s="20">
        <v>2274</v>
      </c>
      <c r="C95" s="20"/>
      <c r="D95" s="43">
        <f t="shared" si="10"/>
        <v>0</v>
      </c>
      <c r="E95" s="20"/>
      <c r="F95" s="43" t="e">
        <f t="shared" si="11"/>
        <v>#DIV/0!</v>
      </c>
      <c r="G95" s="20"/>
      <c r="H95" s="43" t="e">
        <f t="shared" si="12"/>
        <v>#DIV/0!</v>
      </c>
      <c r="I95" s="20"/>
      <c r="J95" s="43" t="e">
        <f t="shared" si="13"/>
        <v>#DIV/0!</v>
      </c>
    </row>
    <row r="96" spans="1:10" s="19" customFormat="1" ht="54.6" customHeight="1" x14ac:dyDescent="0.2">
      <c r="A96" s="21" t="s">
        <v>22</v>
      </c>
      <c r="B96" s="20">
        <v>2419.1</v>
      </c>
      <c r="C96" s="20">
        <v>3950</v>
      </c>
      <c r="D96" s="43">
        <f t="shared" si="10"/>
        <v>163.28386590054154</v>
      </c>
      <c r="E96" s="20"/>
      <c r="F96" s="43">
        <f t="shared" si="11"/>
        <v>0</v>
      </c>
      <c r="G96" s="20"/>
      <c r="H96" s="43" t="e">
        <f t="shared" si="12"/>
        <v>#DIV/0!</v>
      </c>
      <c r="I96" s="20"/>
      <c r="J96" s="43" t="e">
        <f t="shared" si="13"/>
        <v>#DIV/0!</v>
      </c>
    </row>
    <row r="97" spans="1:10" s="19" customFormat="1" ht="47.25" x14ac:dyDescent="0.2">
      <c r="A97" s="24" t="s">
        <v>21</v>
      </c>
      <c r="B97" s="20">
        <v>13660.4</v>
      </c>
      <c r="C97" s="20">
        <v>1765.5</v>
      </c>
      <c r="D97" s="43">
        <f t="shared" si="10"/>
        <v>12.924218910134405</v>
      </c>
      <c r="E97" s="20">
        <v>5854.9</v>
      </c>
      <c r="F97" s="43">
        <f t="shared" si="11"/>
        <v>331.62843387142448</v>
      </c>
      <c r="G97" s="20">
        <v>6295.1</v>
      </c>
      <c r="H97" s="43">
        <f t="shared" si="12"/>
        <v>107.51848878716973</v>
      </c>
      <c r="I97" s="20">
        <v>6295.1</v>
      </c>
      <c r="J97" s="43">
        <f t="shared" si="13"/>
        <v>100</v>
      </c>
    </row>
    <row r="98" spans="1:10" s="19" customFormat="1" ht="78.75" x14ac:dyDescent="0.2">
      <c r="A98" s="24" t="s">
        <v>20</v>
      </c>
      <c r="B98" s="20"/>
      <c r="C98" s="20">
        <v>1543.3</v>
      </c>
      <c r="D98" s="43" t="e">
        <f t="shared" si="10"/>
        <v>#DIV/0!</v>
      </c>
      <c r="E98" s="20"/>
      <c r="F98" s="43">
        <f t="shared" si="11"/>
        <v>0</v>
      </c>
      <c r="G98" s="20"/>
      <c r="H98" s="43" t="e">
        <f t="shared" si="12"/>
        <v>#DIV/0!</v>
      </c>
      <c r="I98" s="20"/>
      <c r="J98" s="43" t="e">
        <f t="shared" si="13"/>
        <v>#DIV/0!</v>
      </c>
    </row>
    <row r="99" spans="1:10" s="19" customFormat="1" ht="31.5" x14ac:dyDescent="0.2">
      <c r="A99" s="24" t="s">
        <v>19</v>
      </c>
      <c r="B99" s="20">
        <v>56.3</v>
      </c>
      <c r="C99" s="20">
        <v>50</v>
      </c>
      <c r="D99" s="43">
        <f t="shared" si="10"/>
        <v>88.80994671403198</v>
      </c>
      <c r="E99" s="20"/>
      <c r="F99" s="43">
        <f t="shared" si="11"/>
        <v>0</v>
      </c>
      <c r="G99" s="20"/>
      <c r="H99" s="43" t="e">
        <f t="shared" si="12"/>
        <v>#DIV/0!</v>
      </c>
      <c r="I99" s="20"/>
      <c r="J99" s="43" t="e">
        <f t="shared" si="13"/>
        <v>#DIV/0!</v>
      </c>
    </row>
    <row r="100" spans="1:10" s="19" customFormat="1" ht="31.5" x14ac:dyDescent="0.2">
      <c r="A100" s="24" t="s">
        <v>111</v>
      </c>
      <c r="B100" s="20"/>
      <c r="C100" s="20"/>
      <c r="D100" s="43" t="e">
        <f t="shared" si="10"/>
        <v>#DIV/0!</v>
      </c>
      <c r="E100" s="20">
        <v>1293</v>
      </c>
      <c r="F100" s="43" t="e">
        <f t="shared" si="11"/>
        <v>#DIV/0!</v>
      </c>
      <c r="G100" s="20"/>
      <c r="H100" s="43">
        <f t="shared" si="12"/>
        <v>0</v>
      </c>
      <c r="I100" s="20"/>
      <c r="J100" s="43" t="e">
        <f t="shared" si="13"/>
        <v>#DIV/0!</v>
      </c>
    </row>
    <row r="101" spans="1:10" s="19" customFormat="1" ht="31.5" x14ac:dyDescent="0.2">
      <c r="A101" s="44" t="s">
        <v>122</v>
      </c>
      <c r="B101" s="20">
        <v>3000</v>
      </c>
      <c r="C101" s="20">
        <v>3030</v>
      </c>
      <c r="D101" s="43">
        <f t="shared" si="10"/>
        <v>101</v>
      </c>
      <c r="E101" s="20">
        <v>1412</v>
      </c>
      <c r="F101" s="43">
        <f t="shared" si="11"/>
        <v>46.600660066006597</v>
      </c>
      <c r="G101" s="20">
        <v>1412</v>
      </c>
      <c r="H101" s="43">
        <f t="shared" si="12"/>
        <v>100</v>
      </c>
      <c r="I101" s="20">
        <v>1412</v>
      </c>
      <c r="J101" s="43">
        <f t="shared" si="13"/>
        <v>100</v>
      </c>
    </row>
    <row r="102" spans="1:10" s="19" customFormat="1" ht="31.5" x14ac:dyDescent="0.2">
      <c r="A102" s="24" t="s">
        <v>114</v>
      </c>
      <c r="B102" s="20">
        <v>1592</v>
      </c>
      <c r="C102" s="20"/>
      <c r="D102" s="43">
        <f t="shared" si="10"/>
        <v>0</v>
      </c>
      <c r="E102" s="20">
        <v>1963.7</v>
      </c>
      <c r="F102" s="43" t="e">
        <f t="shared" si="11"/>
        <v>#DIV/0!</v>
      </c>
      <c r="G102" s="20">
        <v>1871.4</v>
      </c>
      <c r="H102" s="43">
        <f t="shared" si="12"/>
        <v>95.299689361918823</v>
      </c>
      <c r="I102" s="20">
        <v>1858.7</v>
      </c>
      <c r="J102" s="43">
        <f t="shared" si="13"/>
        <v>99.321363684941744</v>
      </c>
    </row>
    <row r="103" spans="1:10" s="19" customFormat="1" x14ac:dyDescent="0.2">
      <c r="A103" s="24" t="s">
        <v>126</v>
      </c>
      <c r="B103" s="20"/>
      <c r="C103" s="20">
        <v>4101.1000000000004</v>
      </c>
      <c r="D103" s="43" t="e">
        <f t="shared" si="10"/>
        <v>#DIV/0!</v>
      </c>
      <c r="E103" s="20"/>
      <c r="F103" s="43">
        <f t="shared" si="11"/>
        <v>0</v>
      </c>
      <c r="G103" s="20"/>
      <c r="H103" s="43" t="e">
        <f t="shared" si="12"/>
        <v>#DIV/0!</v>
      </c>
      <c r="I103" s="20"/>
      <c r="J103" s="43" t="e">
        <f t="shared" si="13"/>
        <v>#DIV/0!</v>
      </c>
    </row>
    <row r="104" spans="1:10" s="19" customFormat="1" x14ac:dyDescent="0.2">
      <c r="A104" s="24" t="s">
        <v>127</v>
      </c>
      <c r="B104" s="20"/>
      <c r="C104" s="20">
        <v>8000</v>
      </c>
      <c r="D104" s="43" t="e">
        <f t="shared" si="10"/>
        <v>#DIV/0!</v>
      </c>
      <c r="E104" s="20">
        <v>2242.4</v>
      </c>
      <c r="F104" s="43">
        <f t="shared" si="11"/>
        <v>28.03</v>
      </c>
      <c r="G104" s="20">
        <v>1010.1</v>
      </c>
      <c r="H104" s="43">
        <f t="shared" si="12"/>
        <v>45.045486978237605</v>
      </c>
      <c r="I104" s="20">
        <v>1010.1</v>
      </c>
      <c r="J104" s="43">
        <f t="shared" si="13"/>
        <v>100</v>
      </c>
    </row>
    <row r="105" spans="1:10" s="19" customFormat="1" x14ac:dyDescent="0.2">
      <c r="A105" s="24" t="s">
        <v>128</v>
      </c>
      <c r="B105" s="20"/>
      <c r="C105" s="20">
        <v>3403.4</v>
      </c>
      <c r="D105" s="43" t="e">
        <f t="shared" si="10"/>
        <v>#DIV/0!</v>
      </c>
      <c r="E105" s="20">
        <v>1951.3</v>
      </c>
      <c r="F105" s="43">
        <f t="shared" si="11"/>
        <v>57.333842627960273</v>
      </c>
      <c r="G105" s="20">
        <v>5050.5</v>
      </c>
      <c r="H105" s="43">
        <f t="shared" si="12"/>
        <v>258.82744836775487</v>
      </c>
      <c r="I105" s="20">
        <v>5050.5</v>
      </c>
      <c r="J105" s="43">
        <f t="shared" si="13"/>
        <v>100</v>
      </c>
    </row>
    <row r="106" spans="1:10" s="19" customFormat="1" x14ac:dyDescent="0.2">
      <c r="A106" s="24" t="s">
        <v>129</v>
      </c>
      <c r="B106" s="20"/>
      <c r="C106" s="20">
        <v>1320</v>
      </c>
      <c r="D106" s="43" t="e">
        <f t="shared" si="10"/>
        <v>#DIV/0!</v>
      </c>
      <c r="E106" s="20"/>
      <c r="F106" s="43">
        <f t="shared" si="11"/>
        <v>0</v>
      </c>
      <c r="G106" s="20"/>
      <c r="H106" s="43" t="e">
        <f t="shared" si="12"/>
        <v>#DIV/0!</v>
      </c>
      <c r="I106" s="20"/>
      <c r="J106" s="43" t="e">
        <f t="shared" si="13"/>
        <v>#DIV/0!</v>
      </c>
    </row>
    <row r="107" spans="1:10" s="19" customFormat="1" x14ac:dyDescent="0.2">
      <c r="A107" s="24" t="s">
        <v>136</v>
      </c>
      <c r="B107" s="20"/>
      <c r="C107" s="20"/>
      <c r="D107" s="43"/>
      <c r="E107" s="20">
        <v>25467</v>
      </c>
      <c r="F107" s="43"/>
      <c r="G107" s="20"/>
      <c r="H107" s="43"/>
      <c r="I107" s="20"/>
      <c r="J107" s="43"/>
    </row>
    <row r="108" spans="1:10" s="19" customFormat="1" ht="31.5" x14ac:dyDescent="0.2">
      <c r="A108" s="45" t="s">
        <v>123</v>
      </c>
      <c r="B108" s="20">
        <v>19529.8</v>
      </c>
      <c r="C108" s="20"/>
      <c r="D108" s="43">
        <f t="shared" si="10"/>
        <v>0</v>
      </c>
      <c r="E108" s="20"/>
      <c r="F108" s="43"/>
      <c r="G108" s="20"/>
      <c r="H108" s="43"/>
      <c r="I108" s="20"/>
      <c r="J108" s="43"/>
    </row>
    <row r="109" spans="1:10" s="19" customFormat="1" x14ac:dyDescent="0.2">
      <c r="A109" s="23" t="s">
        <v>18</v>
      </c>
      <c r="B109" s="22">
        <f>B110+B111</f>
        <v>3115</v>
      </c>
      <c r="C109" s="22">
        <f>C110+C111+C112</f>
        <v>8700.7000000000007</v>
      </c>
      <c r="D109" s="43">
        <f t="shared" si="10"/>
        <v>279.31621187800965</v>
      </c>
      <c r="E109" s="22">
        <f>E110+E111</f>
        <v>1820</v>
      </c>
      <c r="F109" s="43">
        <f t="shared" si="11"/>
        <v>20.917857183904744</v>
      </c>
      <c r="G109" s="22">
        <f>G110+G111</f>
        <v>1871</v>
      </c>
      <c r="H109" s="43">
        <f t="shared" si="12"/>
        <v>102.80219780219781</v>
      </c>
      <c r="I109" s="22">
        <f>I110+I111</f>
        <v>1935</v>
      </c>
      <c r="J109" s="43">
        <f t="shared" si="13"/>
        <v>103.42063067878139</v>
      </c>
    </row>
    <row r="110" spans="1:10" s="19" customFormat="1" ht="63" x14ac:dyDescent="0.2">
      <c r="A110" s="21" t="s">
        <v>109</v>
      </c>
      <c r="B110" s="20">
        <v>3100</v>
      </c>
      <c r="C110" s="20">
        <v>1924.6</v>
      </c>
      <c r="D110" s="43">
        <f t="shared" si="10"/>
        <v>62.08387096774193</v>
      </c>
      <c r="E110" s="20">
        <v>1820</v>
      </c>
      <c r="F110" s="43">
        <f t="shared" si="11"/>
        <v>94.565104437285683</v>
      </c>
      <c r="G110" s="20">
        <v>1871</v>
      </c>
      <c r="H110" s="43">
        <f t="shared" si="12"/>
        <v>102.80219780219781</v>
      </c>
      <c r="I110" s="20">
        <v>1935</v>
      </c>
      <c r="J110" s="43">
        <f t="shared" si="13"/>
        <v>103.42063067878139</v>
      </c>
    </row>
    <row r="111" spans="1:10" s="16" customFormat="1" ht="31.5" x14ac:dyDescent="0.2">
      <c r="A111" s="46" t="s">
        <v>124</v>
      </c>
      <c r="B111" s="20">
        <v>15</v>
      </c>
      <c r="C111" s="20">
        <v>25</v>
      </c>
      <c r="D111" s="43">
        <f t="shared" si="10"/>
        <v>166.66666666666669</v>
      </c>
      <c r="E111" s="17"/>
      <c r="F111" s="43"/>
      <c r="G111" s="17"/>
      <c r="H111" s="43"/>
      <c r="I111" s="17"/>
      <c r="J111" s="43"/>
    </row>
    <row r="112" spans="1:10" s="16" customFormat="1" ht="63" x14ac:dyDescent="0.25">
      <c r="A112" s="48" t="s">
        <v>135</v>
      </c>
      <c r="B112" s="20"/>
      <c r="C112" s="20">
        <v>6751.1</v>
      </c>
      <c r="D112" s="43" t="e">
        <f t="shared" si="10"/>
        <v>#DIV/0!</v>
      </c>
      <c r="E112" s="17"/>
      <c r="F112" s="43"/>
      <c r="G112" s="17"/>
      <c r="H112" s="43"/>
      <c r="I112" s="17"/>
      <c r="J112" s="43"/>
    </row>
    <row r="113" spans="1:10" s="16" customFormat="1" x14ac:dyDescent="0.2">
      <c r="A113" s="46" t="s">
        <v>125</v>
      </c>
      <c r="B113" s="20">
        <v>-32.4</v>
      </c>
      <c r="C113" s="17"/>
      <c r="D113" s="36"/>
      <c r="E113" s="17"/>
      <c r="F113" s="43"/>
      <c r="G113" s="17"/>
      <c r="H113" s="43"/>
      <c r="I113" s="17"/>
      <c r="J113" s="43"/>
    </row>
    <row r="114" spans="1:10" s="16" customFormat="1" x14ac:dyDescent="0.2">
      <c r="A114" s="18" t="s">
        <v>17</v>
      </c>
      <c r="B114" s="17">
        <f>B49+B44</f>
        <v>568190.39999999991</v>
      </c>
      <c r="C114" s="17">
        <f>C49+C44</f>
        <v>710062.59999999986</v>
      </c>
      <c r="D114" s="36">
        <f t="shared" si="10"/>
        <v>124.96913006625948</v>
      </c>
      <c r="E114" s="17">
        <f>E49+E44</f>
        <v>648901.10000000009</v>
      </c>
      <c r="F114" s="36">
        <f t="shared" si="11"/>
        <v>91.386463672357934</v>
      </c>
      <c r="G114" s="17">
        <f>G49+G44</f>
        <v>608075.69999999995</v>
      </c>
      <c r="H114" s="36">
        <f t="shared" si="12"/>
        <v>93.708532779494419</v>
      </c>
      <c r="I114" s="17">
        <f>I49+I44</f>
        <v>607804.39999999991</v>
      </c>
      <c r="J114" s="36">
        <f t="shared" si="13"/>
        <v>99.955383844478561</v>
      </c>
    </row>
    <row r="115" spans="1:10" s="14" customFormat="1" x14ac:dyDescent="0.2">
      <c r="A115" s="15"/>
      <c r="B115" s="4"/>
      <c r="C115" s="4"/>
      <c r="D115" s="4"/>
      <c r="E115" s="4"/>
      <c r="F115" s="43"/>
      <c r="G115" s="4"/>
      <c r="H115" s="36"/>
      <c r="I115" s="4"/>
      <c r="J115" s="36"/>
    </row>
    <row r="116" spans="1:10" s="6" customFormat="1" x14ac:dyDescent="0.2">
      <c r="A116" s="5" t="s">
        <v>16</v>
      </c>
      <c r="B116" s="4">
        <v>4362.5</v>
      </c>
      <c r="C116" s="4">
        <v>2536.3000000000002</v>
      </c>
      <c r="D116" s="36">
        <f>C116/B116%</f>
        <v>58.138681948424072</v>
      </c>
      <c r="E116" s="4">
        <v>2476</v>
      </c>
      <c r="F116" s="36">
        <f>E116/C116%</f>
        <v>97.62252099515041</v>
      </c>
      <c r="G116" s="4">
        <v>2570</v>
      </c>
      <c r="H116" s="36">
        <f t="shared" si="12"/>
        <v>103.79644588045234</v>
      </c>
      <c r="I116" s="4">
        <v>2669</v>
      </c>
      <c r="J116" s="36">
        <f t="shared" si="13"/>
        <v>103.85214007782102</v>
      </c>
    </row>
    <row r="117" spans="1:10" s="6" customFormat="1" x14ac:dyDescent="0.2">
      <c r="A117" s="10" t="s">
        <v>15</v>
      </c>
      <c r="B117" s="13"/>
      <c r="C117" s="13"/>
      <c r="D117" s="13"/>
      <c r="E117" s="13"/>
      <c r="F117" s="43"/>
      <c r="G117" s="13"/>
      <c r="H117" s="43"/>
      <c r="I117" s="13"/>
      <c r="J117" s="36"/>
    </row>
    <row r="118" spans="1:10" s="6" customFormat="1" x14ac:dyDescent="0.2">
      <c r="A118" s="12"/>
      <c r="B118" s="7"/>
      <c r="C118" s="7"/>
      <c r="D118" s="7"/>
      <c r="E118" s="7"/>
      <c r="F118" s="43"/>
      <c r="G118" s="7"/>
      <c r="H118" s="43"/>
      <c r="I118" s="7"/>
      <c r="J118" s="36"/>
    </row>
    <row r="119" spans="1:10" s="6" customFormat="1" x14ac:dyDescent="0.2">
      <c r="A119" s="11" t="s">
        <v>14</v>
      </c>
      <c r="B119" s="7"/>
      <c r="C119" s="7"/>
      <c r="D119" s="7"/>
      <c r="E119" s="7"/>
      <c r="F119" s="43"/>
      <c r="G119" s="7"/>
      <c r="H119" s="43"/>
      <c r="I119" s="7"/>
      <c r="J119" s="36"/>
    </row>
    <row r="120" spans="1:10" s="6" customFormat="1" x14ac:dyDescent="0.2">
      <c r="A120" s="5" t="s">
        <v>13</v>
      </c>
      <c r="B120" s="9">
        <v>50457</v>
      </c>
      <c r="C120" s="9">
        <v>53138.6</v>
      </c>
      <c r="D120" s="43">
        <f t="shared" ref="D120:D134" si="14">C120/B120%</f>
        <v>105.31462433359097</v>
      </c>
      <c r="E120" s="9">
        <v>61053.2</v>
      </c>
      <c r="F120" s="43">
        <f t="shared" si="11"/>
        <v>114.89425765827478</v>
      </c>
      <c r="G120" s="9">
        <v>60967.1</v>
      </c>
      <c r="H120" s="43">
        <f t="shared" si="12"/>
        <v>99.858975450918223</v>
      </c>
      <c r="I120" s="9">
        <v>60855.199999999997</v>
      </c>
      <c r="J120" s="43">
        <f t="shared" si="13"/>
        <v>99.816458384932204</v>
      </c>
    </row>
    <row r="121" spans="1:10" s="6" customFormat="1" x14ac:dyDescent="0.2">
      <c r="A121" s="5" t="s">
        <v>12</v>
      </c>
      <c r="B121" s="9">
        <v>817.2</v>
      </c>
      <c r="C121" s="9">
        <v>860.6</v>
      </c>
      <c r="D121" s="43">
        <f t="shared" si="14"/>
        <v>105.31081742535487</v>
      </c>
      <c r="E121" s="9">
        <v>918.1</v>
      </c>
      <c r="F121" s="43">
        <f t="shared" si="11"/>
        <v>106.68138508017663</v>
      </c>
      <c r="G121" s="9">
        <v>937.7</v>
      </c>
      <c r="H121" s="43">
        <f t="shared" si="12"/>
        <v>102.13484369894347</v>
      </c>
      <c r="I121" s="9">
        <v>970.3</v>
      </c>
      <c r="J121" s="43">
        <f t="shared" si="13"/>
        <v>103.47659166044576</v>
      </c>
    </row>
    <row r="122" spans="1:10" s="6" customFormat="1" ht="31.5" x14ac:dyDescent="0.2">
      <c r="A122" s="10" t="s">
        <v>11</v>
      </c>
      <c r="B122" s="9">
        <v>1628.75</v>
      </c>
      <c r="C122" s="9">
        <v>1644.8</v>
      </c>
      <c r="D122" s="43">
        <f t="shared" si="14"/>
        <v>100.98541826554104</v>
      </c>
      <c r="E122" s="9">
        <v>2367.6</v>
      </c>
      <c r="F122" s="43">
        <f t="shared" si="11"/>
        <v>143.94455252918286</v>
      </c>
      <c r="G122" s="9">
        <v>1523.1</v>
      </c>
      <c r="H122" s="43">
        <f t="shared" si="12"/>
        <v>64.330968068930559</v>
      </c>
      <c r="I122" s="9">
        <v>1503.1</v>
      </c>
      <c r="J122" s="43">
        <f t="shared" si="13"/>
        <v>98.686888582496223</v>
      </c>
    </row>
    <row r="123" spans="1:10" s="6" customFormat="1" x14ac:dyDescent="0.2">
      <c r="A123" s="5" t="s">
        <v>10</v>
      </c>
      <c r="B123" s="7">
        <v>11473</v>
      </c>
      <c r="C123" s="9">
        <v>15691</v>
      </c>
      <c r="D123" s="43">
        <f t="shared" si="14"/>
        <v>136.76457770417503</v>
      </c>
      <c r="E123" s="9">
        <v>14494.7</v>
      </c>
      <c r="F123" s="43">
        <f t="shared" si="11"/>
        <v>92.375884264865221</v>
      </c>
      <c r="G123" s="9">
        <v>13147.7</v>
      </c>
      <c r="H123" s="43">
        <f t="shared" si="12"/>
        <v>90.706948056875959</v>
      </c>
      <c r="I123" s="9">
        <v>13562.7</v>
      </c>
      <c r="J123" s="43">
        <f t="shared" si="13"/>
        <v>103.15644561406178</v>
      </c>
    </row>
    <row r="124" spans="1:10" s="6" customFormat="1" x14ac:dyDescent="0.2">
      <c r="A124" s="5" t="s">
        <v>9</v>
      </c>
      <c r="B124" s="7">
        <v>9135</v>
      </c>
      <c r="C124" s="9">
        <v>19346</v>
      </c>
      <c r="D124" s="43">
        <f t="shared" si="14"/>
        <v>211.77887246852765</v>
      </c>
      <c r="E124" s="9">
        <v>10791.6</v>
      </c>
      <c r="F124" s="43">
        <f t="shared" si="11"/>
        <v>55.782073813708259</v>
      </c>
      <c r="G124" s="9">
        <v>11631.8</v>
      </c>
      <c r="H124" s="43">
        <f t="shared" si="12"/>
        <v>107.78568516253382</v>
      </c>
      <c r="I124" s="9">
        <v>11181.5</v>
      </c>
      <c r="J124" s="43">
        <f t="shared" si="13"/>
        <v>96.128716105847758</v>
      </c>
    </row>
    <row r="125" spans="1:10" s="6" customFormat="1" x14ac:dyDescent="0.2">
      <c r="A125" s="5" t="s">
        <v>8</v>
      </c>
      <c r="B125" s="7">
        <v>386853.5</v>
      </c>
      <c r="C125" s="9">
        <v>419194.3</v>
      </c>
      <c r="D125" s="43">
        <f t="shared" si="14"/>
        <v>108.35996055354288</v>
      </c>
      <c r="E125" s="9">
        <v>423766.8</v>
      </c>
      <c r="F125" s="43">
        <f t="shared" si="11"/>
        <v>101.09078296150496</v>
      </c>
      <c r="G125" s="9">
        <v>384556.6</v>
      </c>
      <c r="H125" s="43">
        <f t="shared" si="12"/>
        <v>90.747222293015881</v>
      </c>
      <c r="I125" s="9">
        <v>383158.6</v>
      </c>
      <c r="J125" s="43">
        <f t="shared" si="13"/>
        <v>99.636464437224589</v>
      </c>
    </row>
    <row r="126" spans="1:10" s="6" customFormat="1" x14ac:dyDescent="0.2">
      <c r="A126" s="5" t="s">
        <v>7</v>
      </c>
      <c r="B126" s="7">
        <v>44635.25</v>
      </c>
      <c r="C126" s="9">
        <v>45191.1</v>
      </c>
      <c r="D126" s="43">
        <f t="shared" si="14"/>
        <v>101.2453162018808</v>
      </c>
      <c r="E126" s="9">
        <v>47937</v>
      </c>
      <c r="F126" s="43">
        <f t="shared" si="11"/>
        <v>106.07619641920644</v>
      </c>
      <c r="G126" s="9">
        <v>47937</v>
      </c>
      <c r="H126" s="43">
        <f t="shared" si="12"/>
        <v>100</v>
      </c>
      <c r="I126" s="9">
        <v>47937</v>
      </c>
      <c r="J126" s="43">
        <f t="shared" si="13"/>
        <v>100</v>
      </c>
    </row>
    <row r="127" spans="1:10" s="6" customFormat="1" x14ac:dyDescent="0.2">
      <c r="A127" s="5" t="s">
        <v>6</v>
      </c>
      <c r="B127" s="7">
        <v>208.7</v>
      </c>
      <c r="C127" s="9">
        <v>895.6</v>
      </c>
      <c r="D127" s="43">
        <f t="shared" si="14"/>
        <v>429.13272640153338</v>
      </c>
      <c r="E127" s="9">
        <v>100</v>
      </c>
      <c r="F127" s="43">
        <f t="shared" si="11"/>
        <v>11.165698972755695</v>
      </c>
      <c r="G127" s="9">
        <v>0</v>
      </c>
      <c r="H127" s="43">
        <f t="shared" si="12"/>
        <v>0</v>
      </c>
      <c r="I127" s="9">
        <v>0</v>
      </c>
      <c r="J127" s="43" t="e">
        <f t="shared" si="13"/>
        <v>#DIV/0!</v>
      </c>
    </row>
    <row r="128" spans="1:10" s="6" customFormat="1" x14ac:dyDescent="0.2">
      <c r="A128" s="5" t="s">
        <v>5</v>
      </c>
      <c r="B128" s="7">
        <v>79949.45</v>
      </c>
      <c r="C128" s="9">
        <v>154309.20000000001</v>
      </c>
      <c r="D128" s="43">
        <f t="shared" si="14"/>
        <v>193.00845721890519</v>
      </c>
      <c r="E128" s="9">
        <v>87428</v>
      </c>
      <c r="F128" s="43">
        <f t="shared" si="11"/>
        <v>56.65767173959815</v>
      </c>
      <c r="G128" s="9">
        <v>87343.4</v>
      </c>
      <c r="H128" s="43">
        <f t="shared" si="12"/>
        <v>99.903234661664456</v>
      </c>
      <c r="I128" s="9">
        <v>88552.4</v>
      </c>
      <c r="J128" s="43">
        <f t="shared" si="13"/>
        <v>101.38419159318276</v>
      </c>
    </row>
    <row r="129" spans="1:213" s="6" customFormat="1" x14ac:dyDescent="0.2">
      <c r="A129" s="5" t="s">
        <v>4</v>
      </c>
      <c r="B129" s="7">
        <v>383</v>
      </c>
      <c r="C129" s="9">
        <v>185.1</v>
      </c>
      <c r="D129" s="43">
        <f t="shared" si="14"/>
        <v>48.328981723237597</v>
      </c>
      <c r="E129" s="9">
        <v>452</v>
      </c>
      <c r="F129" s="43">
        <f t="shared" si="11"/>
        <v>244.19232847109672</v>
      </c>
      <c r="G129" s="9">
        <v>440.4</v>
      </c>
      <c r="H129" s="43">
        <f t="shared" si="12"/>
        <v>97.43362831858407</v>
      </c>
      <c r="I129" s="9">
        <v>440.4</v>
      </c>
      <c r="J129" s="43">
        <f t="shared" si="13"/>
        <v>100</v>
      </c>
    </row>
    <row r="130" spans="1:213" s="6" customFormat="1" x14ac:dyDescent="0.2">
      <c r="A130" s="5" t="s">
        <v>3</v>
      </c>
      <c r="B130" s="7">
        <v>295.39999999999998</v>
      </c>
      <c r="C130" s="9">
        <v>218</v>
      </c>
      <c r="D130" s="43">
        <f t="shared" si="14"/>
        <v>73.79823967501693</v>
      </c>
      <c r="E130" s="9">
        <v>248</v>
      </c>
      <c r="F130" s="43">
        <f t="shared" si="11"/>
        <v>113.76146788990825</v>
      </c>
      <c r="G130" s="9">
        <v>240</v>
      </c>
      <c r="H130" s="43">
        <f t="shared" si="12"/>
        <v>96.774193548387103</v>
      </c>
      <c r="I130" s="9">
        <v>240</v>
      </c>
      <c r="J130" s="43">
        <f t="shared" si="13"/>
        <v>100</v>
      </c>
    </row>
    <row r="131" spans="1:213" s="6" customFormat="1" ht="31.5" x14ac:dyDescent="0.2">
      <c r="A131" s="10" t="s">
        <v>2</v>
      </c>
      <c r="B131" s="7"/>
      <c r="C131" s="9"/>
      <c r="D131" s="43"/>
      <c r="E131" s="9"/>
      <c r="F131" s="43"/>
      <c r="G131" s="9"/>
      <c r="H131" s="43"/>
      <c r="I131" s="9"/>
      <c r="J131" s="36"/>
    </row>
    <row r="132" spans="1:213" s="6" customFormat="1" x14ac:dyDescent="0.2">
      <c r="A132" s="8" t="s">
        <v>1</v>
      </c>
      <c r="B132" s="7"/>
      <c r="C132" s="7"/>
      <c r="D132" s="43"/>
      <c r="E132" s="7"/>
      <c r="F132" s="43"/>
      <c r="G132" s="7"/>
      <c r="H132" s="43"/>
      <c r="I132" s="7"/>
      <c r="J132" s="36"/>
    </row>
    <row r="133" spans="1:213" s="6" customFormat="1" x14ac:dyDescent="0.2">
      <c r="A133" s="5"/>
      <c r="B133" s="7"/>
      <c r="C133" s="7"/>
      <c r="D133" s="43"/>
      <c r="E133" s="7"/>
      <c r="F133" s="43"/>
      <c r="G133" s="7"/>
      <c r="H133" s="43"/>
      <c r="I133" s="7"/>
      <c r="J133" s="36"/>
    </row>
    <row r="134" spans="1:213" x14ac:dyDescent="0.25">
      <c r="A134" s="5" t="s">
        <v>0</v>
      </c>
      <c r="B134" s="4">
        <f>B132+B131+B130+B129+B128+B127+B126+B125+B124+B123+B122+B121+B120</f>
        <v>585836.25</v>
      </c>
      <c r="C134" s="4">
        <f>C132+C131+C130+C129+C128+C127+C126+C125+C124+C123+C122+C121+C120</f>
        <v>710674.3</v>
      </c>
      <c r="D134" s="36">
        <f t="shared" si="14"/>
        <v>121.30937612686139</v>
      </c>
      <c r="E134" s="4">
        <f>E132+E131+E130+E129+E128+E127+E126+E125+E124+E123+E122+E121+E120</f>
        <v>649556.99999999988</v>
      </c>
      <c r="F134" s="36">
        <f t="shared" si="11"/>
        <v>91.400097062747292</v>
      </c>
      <c r="G134" s="4">
        <f>G132+G131+G130+G129+G128+G127+G126+G125+G124+G123+G122+G121+G120</f>
        <v>608724.79999999981</v>
      </c>
      <c r="H134" s="36">
        <f t="shared" si="12"/>
        <v>93.713838816300949</v>
      </c>
      <c r="I134" s="4">
        <f>I132+I131+I130+I129+I128+I127+I126+I125+I124+I123+I122+I121+I120</f>
        <v>608401.19999999984</v>
      </c>
      <c r="J134" s="36">
        <f t="shared" si="13"/>
        <v>99.946839688476643</v>
      </c>
    </row>
    <row r="135" spans="1:213" s="2" customFormat="1" x14ac:dyDescent="0.25">
      <c r="A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s="2" customFormat="1" x14ac:dyDescent="0.25">
      <c r="A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</row>
    <row r="182" spans="1:213" s="2" customFormat="1" x14ac:dyDescent="0.25">
      <c r="A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</row>
    <row r="183" spans="1:213" s="2" customFormat="1" x14ac:dyDescent="0.25">
      <c r="A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</row>
    <row r="184" spans="1:213" s="2" customFormat="1" x14ac:dyDescent="0.25">
      <c r="A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</row>
    <row r="185" spans="1:213" s="2" customFormat="1" x14ac:dyDescent="0.25">
      <c r="A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</row>
    <row r="186" spans="1:213" s="2" customFormat="1" x14ac:dyDescent="0.25">
      <c r="A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</row>
    <row r="187" spans="1:213" s="2" customFormat="1" x14ac:dyDescent="0.25">
      <c r="A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</row>
    <row r="188" spans="1:213" s="2" customFormat="1" x14ac:dyDescent="0.25">
      <c r="A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</row>
    <row r="189" spans="1:213" s="2" customFormat="1" x14ac:dyDescent="0.25">
      <c r="A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</row>
    <row r="190" spans="1:213" s="2" customFormat="1" x14ac:dyDescent="0.25">
      <c r="A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</row>
    <row r="191" spans="1:213" s="2" customFormat="1" x14ac:dyDescent="0.25">
      <c r="A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</row>
    <row r="192" spans="1:213" s="2" customFormat="1" x14ac:dyDescent="0.25">
      <c r="A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</row>
    <row r="193" spans="1:213" s="2" customFormat="1" x14ac:dyDescent="0.25">
      <c r="A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</row>
    <row r="194" spans="1:213" s="2" customFormat="1" x14ac:dyDescent="0.25">
      <c r="A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</row>
    <row r="195" spans="1:213" s="2" customFormat="1" x14ac:dyDescent="0.25">
      <c r="A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</row>
    <row r="196" spans="1:213" s="2" customFormat="1" x14ac:dyDescent="0.25">
      <c r="A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</row>
    <row r="197" spans="1:213" s="2" customFormat="1" x14ac:dyDescent="0.25">
      <c r="A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</row>
    <row r="198" spans="1:213" s="2" customFormat="1" x14ac:dyDescent="0.25">
      <c r="A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</row>
    <row r="199" spans="1:213" s="2" customFormat="1" x14ac:dyDescent="0.25">
      <c r="A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</row>
    <row r="200" spans="1:213" s="2" customFormat="1" x14ac:dyDescent="0.25">
      <c r="A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</row>
    <row r="201" spans="1:213" s="2" customFormat="1" x14ac:dyDescent="0.25">
      <c r="A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</row>
    <row r="202" spans="1:213" s="2" customFormat="1" x14ac:dyDescent="0.25">
      <c r="A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</row>
    <row r="203" spans="1:213" s="2" customFormat="1" x14ac:dyDescent="0.25">
      <c r="A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</row>
    <row r="204" spans="1:213" s="2" customFormat="1" x14ac:dyDescent="0.25">
      <c r="A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</row>
    <row r="205" spans="1:213" s="2" customFormat="1" x14ac:dyDescent="0.25">
      <c r="A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</row>
    <row r="206" spans="1:213" s="2" customFormat="1" x14ac:dyDescent="0.25">
      <c r="A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</row>
    <row r="207" spans="1:213" s="2" customFormat="1" x14ac:dyDescent="0.25">
      <c r="A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</row>
    <row r="208" spans="1:213" s="2" customFormat="1" x14ac:dyDescent="0.25">
      <c r="A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</row>
    <row r="209" spans="1:213" s="2" customFormat="1" x14ac:dyDescent="0.25">
      <c r="A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</row>
    <row r="210" spans="1:213" s="2" customFormat="1" x14ac:dyDescent="0.25">
      <c r="A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</row>
    <row r="211" spans="1:213" s="2" customFormat="1" x14ac:dyDescent="0.25">
      <c r="A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</row>
    <row r="212" spans="1:213" s="2" customFormat="1" x14ac:dyDescent="0.25">
      <c r="A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</row>
    <row r="213" spans="1:213" s="2" customFormat="1" x14ac:dyDescent="0.25">
      <c r="A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</row>
    <row r="214" spans="1:213" s="2" customFormat="1" x14ac:dyDescent="0.25">
      <c r="A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</row>
    <row r="215" spans="1:213" s="2" customFormat="1" x14ac:dyDescent="0.25">
      <c r="A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</row>
    <row r="216" spans="1:213" s="2" customFormat="1" x14ac:dyDescent="0.25">
      <c r="A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</row>
    <row r="217" spans="1:213" s="2" customFormat="1" x14ac:dyDescent="0.25">
      <c r="A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</row>
    <row r="218" spans="1:213" s="2" customFormat="1" x14ac:dyDescent="0.25">
      <c r="A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</row>
    <row r="219" spans="1:213" s="2" customFormat="1" x14ac:dyDescent="0.25">
      <c r="A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</row>
    <row r="220" spans="1:213" s="2" customFormat="1" x14ac:dyDescent="0.25">
      <c r="A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</row>
    <row r="221" spans="1:213" s="2" customFormat="1" x14ac:dyDescent="0.25">
      <c r="A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</row>
    <row r="222" spans="1:213" s="2" customFormat="1" x14ac:dyDescent="0.25">
      <c r="A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7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КБ 2019г.</vt:lpstr>
      <vt:lpstr>'ПРОГНОЗ КБ 2019г.'!Заголовки_для_печати</vt:lpstr>
      <vt:lpstr>'ПРОГНОЗ КБ 2019г.'!Область_печати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2020-11-10T11:49:54Z</cp:lastPrinted>
  <dcterms:created xsi:type="dcterms:W3CDTF">2018-10-31T11:14:18Z</dcterms:created>
  <dcterms:modified xsi:type="dcterms:W3CDTF">2020-11-12T09:20:12Z</dcterms:modified>
</cp:coreProperties>
</file>