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0370" windowHeight="9180"/>
  </bookViews>
  <sheets>
    <sheet name="ПРОГНОЗ КБ 2019г." sheetId="1" r:id="rId1"/>
  </sheets>
  <definedNames>
    <definedName name="_xlnm.Print_Titles" localSheetId="0">'ПРОГНОЗ КБ 2019г.'!$4:$5</definedName>
    <definedName name="_xlnm.Print_Area" localSheetId="0">'ПРОГНОЗ КБ 2019г.'!$A$1:$J$125</definedName>
  </definedNames>
  <calcPr calcId="144525"/>
</workbook>
</file>

<file path=xl/calcChain.xml><?xml version="1.0" encoding="utf-8"?>
<calcChain xmlns="http://schemas.openxmlformats.org/spreadsheetml/2006/main">
  <c r="I125" i="1" l="1"/>
  <c r="G125" i="1"/>
  <c r="E125" i="1"/>
  <c r="D123" i="1"/>
  <c r="D125" i="1"/>
  <c r="J92" i="1"/>
  <c r="J93" i="1"/>
  <c r="J94" i="1"/>
  <c r="J95" i="1"/>
  <c r="H92" i="1"/>
  <c r="H93" i="1"/>
  <c r="H94" i="1"/>
  <c r="H95" i="1"/>
  <c r="F95" i="1"/>
  <c r="C125" i="1"/>
  <c r="F84" i="1"/>
  <c r="F83" i="1"/>
  <c r="B125" i="1"/>
  <c r="D93" i="1"/>
  <c r="D92" i="1"/>
  <c r="D91" i="1"/>
  <c r="D68" i="1"/>
  <c r="H17" i="1"/>
  <c r="B19" i="1" l="1"/>
  <c r="B14" i="1"/>
  <c r="I8" i="1" l="1"/>
  <c r="E8" i="1"/>
  <c r="F125" i="1" l="1"/>
  <c r="J125" i="1"/>
  <c r="J123" i="1"/>
  <c r="J121" i="1"/>
  <c r="J120" i="1"/>
  <c r="J119" i="1"/>
  <c r="J118" i="1"/>
  <c r="J117" i="1"/>
  <c r="J116" i="1"/>
  <c r="J115" i="1"/>
  <c r="J114" i="1"/>
  <c r="J113" i="1"/>
  <c r="J112" i="1"/>
  <c r="J110" i="1"/>
  <c r="J109" i="1"/>
  <c r="J108" i="1"/>
  <c r="J107" i="1"/>
  <c r="J99" i="1"/>
  <c r="J91" i="1"/>
  <c r="J90" i="1"/>
  <c r="J87" i="1"/>
  <c r="J86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4" i="1"/>
  <c r="J53" i="1"/>
  <c r="J43" i="1"/>
  <c r="J42" i="1"/>
  <c r="J40" i="1"/>
  <c r="J39" i="1"/>
  <c r="J36" i="1"/>
  <c r="J33" i="1"/>
  <c r="J32" i="1"/>
  <c r="J28" i="1"/>
  <c r="J24" i="1"/>
  <c r="J21" i="1"/>
  <c r="J20" i="1"/>
  <c r="J18" i="1"/>
  <c r="J17" i="1"/>
  <c r="J16" i="1"/>
  <c r="J12" i="1"/>
  <c r="J10" i="1"/>
  <c r="H125" i="1"/>
  <c r="H123" i="1"/>
  <c r="H121" i="1"/>
  <c r="H120" i="1"/>
  <c r="H119" i="1"/>
  <c r="H118" i="1"/>
  <c r="H117" i="1"/>
  <c r="H116" i="1"/>
  <c r="H115" i="1"/>
  <c r="H114" i="1"/>
  <c r="H113" i="1"/>
  <c r="H112" i="1"/>
  <c r="H110" i="1"/>
  <c r="H109" i="1"/>
  <c r="H108" i="1"/>
  <c r="H107" i="1"/>
  <c r="H99" i="1"/>
  <c r="H91" i="1"/>
  <c r="H90" i="1"/>
  <c r="H87" i="1"/>
  <c r="H86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4" i="1"/>
  <c r="H53" i="1"/>
  <c r="H43" i="1"/>
  <c r="H42" i="1"/>
  <c r="H40" i="1"/>
  <c r="H39" i="1"/>
  <c r="H36" i="1"/>
  <c r="H33" i="1"/>
  <c r="H32" i="1"/>
  <c r="H28" i="1"/>
  <c r="H24" i="1"/>
  <c r="H21" i="1"/>
  <c r="H20" i="1"/>
  <c r="H18" i="1"/>
  <c r="H16" i="1"/>
  <c r="H12" i="1"/>
  <c r="H10" i="1"/>
  <c r="F123" i="1"/>
  <c r="F121" i="1"/>
  <c r="F120" i="1"/>
  <c r="F119" i="1"/>
  <c r="F118" i="1"/>
  <c r="F117" i="1"/>
  <c r="F116" i="1"/>
  <c r="F115" i="1"/>
  <c r="F114" i="1"/>
  <c r="F113" i="1"/>
  <c r="F112" i="1"/>
  <c r="F110" i="1"/>
  <c r="F109" i="1"/>
  <c r="F108" i="1"/>
  <c r="F107" i="1"/>
  <c r="F99" i="1"/>
  <c r="F94" i="1"/>
  <c r="F93" i="1"/>
  <c r="F92" i="1"/>
  <c r="F91" i="1"/>
  <c r="F90" i="1"/>
  <c r="F89" i="1"/>
  <c r="F88" i="1"/>
  <c r="F87" i="1"/>
  <c r="F86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4" i="1"/>
  <c r="F53" i="1"/>
  <c r="F43" i="1"/>
  <c r="F42" i="1"/>
  <c r="F40" i="1"/>
  <c r="F39" i="1"/>
  <c r="F36" i="1"/>
  <c r="F33" i="1"/>
  <c r="F32" i="1"/>
  <c r="F28" i="1"/>
  <c r="F24" i="1"/>
  <c r="F21" i="1"/>
  <c r="F20" i="1"/>
  <c r="F18" i="1"/>
  <c r="F17" i="1"/>
  <c r="F16" i="1"/>
  <c r="F12" i="1"/>
  <c r="F10" i="1"/>
  <c r="D121" i="1"/>
  <c r="D120" i="1"/>
  <c r="D119" i="1"/>
  <c r="D118" i="1"/>
  <c r="D117" i="1"/>
  <c r="D116" i="1"/>
  <c r="D115" i="1"/>
  <c r="D114" i="1"/>
  <c r="D113" i="1"/>
  <c r="D112" i="1"/>
  <c r="D110" i="1"/>
  <c r="D109" i="1"/>
  <c r="D108" i="1"/>
  <c r="D107" i="1"/>
  <c r="D99" i="1"/>
  <c r="D94" i="1"/>
  <c r="D90" i="1"/>
  <c r="D88" i="1"/>
  <c r="D87" i="1"/>
  <c r="D86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7" i="1"/>
  <c r="D65" i="1"/>
  <c r="D64" i="1"/>
  <c r="D63" i="1"/>
  <c r="D62" i="1"/>
  <c r="D61" i="1"/>
  <c r="D60" i="1"/>
  <c r="D59" i="1"/>
  <c r="D58" i="1"/>
  <c r="D57" i="1"/>
  <c r="D54" i="1"/>
  <c r="D53" i="1"/>
  <c r="D43" i="1"/>
  <c r="D42" i="1"/>
  <c r="D40" i="1"/>
  <c r="D39" i="1"/>
  <c r="D36" i="1"/>
  <c r="D33" i="1"/>
  <c r="D32" i="1"/>
  <c r="D28" i="1"/>
  <c r="D24" i="1"/>
  <c r="D21" i="1"/>
  <c r="D20" i="1"/>
  <c r="D18" i="1"/>
  <c r="D17" i="1"/>
  <c r="D16" i="1"/>
  <c r="D12" i="1"/>
  <c r="D10" i="1"/>
  <c r="C19" i="1"/>
  <c r="C35" i="1"/>
  <c r="B35" i="1"/>
  <c r="C31" i="1"/>
  <c r="B31" i="1"/>
  <c r="D19" i="1"/>
  <c r="C8" i="1"/>
  <c r="F8" i="1" s="1"/>
  <c r="B8" i="1"/>
  <c r="C11" i="1"/>
  <c r="B11" i="1"/>
  <c r="C14" i="1"/>
  <c r="D14" i="1" s="1"/>
  <c r="I31" i="1"/>
  <c r="G31" i="1"/>
  <c r="E31" i="1"/>
  <c r="I35" i="1"/>
  <c r="G35" i="1"/>
  <c r="E35" i="1"/>
  <c r="G8" i="1"/>
  <c r="H8" i="1" s="1"/>
  <c r="I11" i="1"/>
  <c r="G11" i="1"/>
  <c r="E11" i="1"/>
  <c r="I14" i="1"/>
  <c r="G14" i="1"/>
  <c r="E14" i="1"/>
  <c r="I19" i="1"/>
  <c r="G19" i="1"/>
  <c r="E19" i="1"/>
  <c r="I98" i="1"/>
  <c r="G98" i="1"/>
  <c r="E98" i="1"/>
  <c r="I85" i="1"/>
  <c r="G85" i="1"/>
  <c r="E85" i="1"/>
  <c r="C85" i="1"/>
  <c r="B85" i="1"/>
  <c r="I52" i="1"/>
  <c r="G52" i="1"/>
  <c r="E52" i="1"/>
  <c r="I56" i="1"/>
  <c r="G56" i="1"/>
  <c r="E56" i="1"/>
  <c r="C56" i="1"/>
  <c r="B56" i="1"/>
  <c r="B98" i="1"/>
  <c r="C52" i="1"/>
  <c r="C98" i="1"/>
  <c r="B52" i="1"/>
  <c r="D11" i="1" l="1"/>
  <c r="J52" i="1"/>
  <c r="F31" i="1"/>
  <c r="E30" i="1"/>
  <c r="H85" i="1"/>
  <c r="J56" i="1"/>
  <c r="D98" i="1"/>
  <c r="D85" i="1"/>
  <c r="D56" i="1"/>
  <c r="J31" i="1"/>
  <c r="F35" i="1"/>
  <c r="F19" i="1"/>
  <c r="F52" i="1"/>
  <c r="E50" i="1"/>
  <c r="E49" i="1" s="1"/>
  <c r="D52" i="1"/>
  <c r="H56" i="1"/>
  <c r="H52" i="1"/>
  <c r="J85" i="1"/>
  <c r="J98" i="1"/>
  <c r="F11" i="1"/>
  <c r="D31" i="1"/>
  <c r="D35" i="1"/>
  <c r="F98" i="1"/>
  <c r="H31" i="1"/>
  <c r="D8" i="1"/>
  <c r="H98" i="1"/>
  <c r="F85" i="1"/>
  <c r="F56" i="1"/>
  <c r="J14" i="1"/>
  <c r="J11" i="1"/>
  <c r="J19" i="1"/>
  <c r="J35" i="1"/>
  <c r="J8" i="1"/>
  <c r="H35" i="1"/>
  <c r="H14" i="1"/>
  <c r="H19" i="1"/>
  <c r="F14" i="1"/>
  <c r="H11" i="1"/>
  <c r="I30" i="1"/>
  <c r="C7" i="1"/>
  <c r="G30" i="1"/>
  <c r="G50" i="1"/>
  <c r="G7" i="1"/>
  <c r="I50" i="1"/>
  <c r="E7" i="1"/>
  <c r="I7" i="1"/>
  <c r="B7" i="1"/>
  <c r="C30" i="1"/>
  <c r="B30" i="1"/>
  <c r="B50" i="1"/>
  <c r="B49" i="1" s="1"/>
  <c r="C50" i="1"/>
  <c r="J30" i="1" l="1"/>
  <c r="D30" i="1"/>
  <c r="I49" i="1"/>
  <c r="J50" i="1"/>
  <c r="F50" i="1"/>
  <c r="C49" i="1"/>
  <c r="D50" i="1"/>
  <c r="D7" i="1"/>
  <c r="G49" i="1"/>
  <c r="H49" i="1" s="1"/>
  <c r="H50" i="1"/>
  <c r="J7" i="1"/>
  <c r="H30" i="1"/>
  <c r="F30" i="1"/>
  <c r="H7" i="1"/>
  <c r="F7" i="1"/>
  <c r="I44" i="1"/>
  <c r="G44" i="1"/>
  <c r="E44" i="1"/>
  <c r="E101" i="1" s="1"/>
  <c r="B44" i="1"/>
  <c r="B101" i="1" s="1"/>
  <c r="C44" i="1"/>
  <c r="F49" i="1" l="1"/>
  <c r="C101" i="1"/>
  <c r="D101" i="1" s="1"/>
  <c r="D44" i="1"/>
  <c r="I101" i="1"/>
  <c r="D49" i="1"/>
  <c r="J49" i="1"/>
  <c r="J44" i="1"/>
  <c r="G101" i="1"/>
  <c r="H44" i="1"/>
  <c r="F44" i="1"/>
  <c r="J101" i="1" l="1"/>
  <c r="F101" i="1"/>
  <c r="H101" i="1"/>
</calcChain>
</file>

<file path=xl/sharedStrings.xml><?xml version="1.0" encoding="utf-8"?>
<sst xmlns="http://schemas.openxmlformats.org/spreadsheetml/2006/main" count="127" uniqueCount="127">
  <si>
    <t>ВСЕГО РАСХОДОВ</t>
  </si>
  <si>
    <t>МЕЖБЮДЖЕТНЫЕ ТРАНСФЕРТЫ ОБЩЕГО ХАРАКТЕРА</t>
  </si>
  <si>
    <t>ОБСЛУЖИВАНИЕ ГОСУДАРСТВЕННОГО И МУНИЦИПАЛЬНОГО ДОЛГА</t>
  </si>
  <si>
    <t>СРЕДСТВА МАССОВОЙ ИНФОРМАЦИИ</t>
  </si>
  <si>
    <t>ФИЗИЧЕСКАЯ КУЛЬТУРА И СПОРТ</t>
  </si>
  <si>
    <t>СОЦИАЛЬНАЯ ПОЛИТИКА</t>
  </si>
  <si>
    <t>ЗДРАВООХРАНЕНИЕ</t>
  </si>
  <si>
    <t xml:space="preserve">КУЛЬТУРА И КИНЕМАТОГРАФИЯ </t>
  </si>
  <si>
    <t>ОБРАЗОВАНИЕ</t>
  </si>
  <si>
    <t>ЖИЛИЩНО-КОММУНАЛЬНОЕ ХОЗЯЙСТВО</t>
  </si>
  <si>
    <t>Другие вопросы в области национальной экономики</t>
  </si>
  <si>
    <t>Дорожное хозяйство</t>
  </si>
  <si>
    <t>Сельское хозяйство и рыболовство</t>
  </si>
  <si>
    <t>из них:</t>
  </si>
  <si>
    <t>НАЦИОНАЛЬНАЯ ЭКОНОМИКА</t>
  </si>
  <si>
    <t>НАЦИОНАЛЬНАЯ БЕЗОПАСНОСТЬ И ПРАВООХРАНИТЕЛЬНАЯ ДЕЯТЕЛЬНОСТЬ</t>
  </si>
  <si>
    <t>НАЦИОНАЛЬНАЯ ОБОРОНА</t>
  </si>
  <si>
    <t>ОБЩЕГОСУДАРСТВЕННЫЕ ВОПРОСЫ</t>
  </si>
  <si>
    <t>РАСХОДЫ</t>
  </si>
  <si>
    <t>Доля к собственным доходам, %</t>
  </si>
  <si>
    <t>ДЕФИЦИТ БЮДЖЕТА(-); ПРОФИЦИТ(+)</t>
  </si>
  <si>
    <t>ВСЕГО ДОХОДОВ</t>
  </si>
  <si>
    <t xml:space="preserve">Иные межбюджетные трансферты </t>
  </si>
  <si>
    <t>Субсидия бюджетам субъектов Российской Федерации на поддержку отрасли культуры</t>
  </si>
  <si>
    <t>Субсидии бюджетам субъектов Российской Федерации на проведение комплексных кадастровых работ в рамках федеральной целевой программы "Развитие единой государственной системы регистрации прав и кадастрового учета недвижимости (2014 - 2020 годы)"</t>
  </si>
  <si>
    <t>Субсидии бюджетам субъектов Российской Федерации на реализацию мероприятий по обеспечению жильем молодых семей</t>
  </si>
  <si>
    <t>Субсидии бюджетам субъектов Российской Федерации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</si>
  <si>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Субсидии </t>
  </si>
  <si>
    <t>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(усыновлением) первого ребенка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</si>
  <si>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</si>
  <si>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субъектов Российской Федерации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</si>
  <si>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субъектов Российской Федерации на осуществление первичного воинского учета на территориях, где отсутствуют военные комиссариаты</t>
  </si>
  <si>
    <t>в сфере образования</t>
  </si>
  <si>
    <t>в сфере охраны здоровья</t>
  </si>
  <si>
    <t>в  области  охраны  и  использования  охотничьих  ресурсов  по федеральному  государственному  охотничьему  надзору,  выдаче разрешений  на  добычу  охотничьих  ресурсов  и  заключению охотхозяйственных соглашений</t>
  </si>
  <si>
    <t>на  осуществление  полномочий  Российской  Федерации  в  отношении  объектов культурного наследия</t>
  </si>
  <si>
    <t>на  осуществление  полномочий  по  осуществлению 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 несовершеннолетних,  самовольно  ушедших  из  семей, организаций  для  детей-сирот  и  детей,  оставшихся  без  попечения родителей, образовательных организаций и иных организаций</t>
  </si>
  <si>
    <t>на  государственную регистрацию актов гражданского состояния</t>
  </si>
  <si>
    <t>в  области  охраны  и  использования объектов животного мира  (за исключением охотничьих ресурсов и водных биологических ресурсов)</t>
  </si>
  <si>
    <t>в области организации, регулирования и охраны водных биологических ресурсов</t>
  </si>
  <si>
    <t>Субвенции</t>
  </si>
  <si>
    <t>Дотации на обеспечение мер по сбалансированности бюджетов</t>
  </si>
  <si>
    <t>Дотации на выравнивание уровня бюджетной обеспеченности</t>
  </si>
  <si>
    <t>Дотации, всего</t>
  </si>
  <si>
    <t xml:space="preserve">   в том числе:</t>
  </si>
  <si>
    <t>БЕЗВОЗМЕЗДНЫЕ ПОСТУПЛЕНИЯ ОТ БЮДЖЕТОВ ДРУГИХ УРОВНЕЙ</t>
  </si>
  <si>
    <t>БЕЗВОЗМЕЗДНЫЕ ПОСТУПЛЕНИЯ</t>
  </si>
  <si>
    <t>ВОЗВРАТ ОСТАТКОВ СУБСИДИЙ И СУБВЕНЦИЙ ПРОШЛЫХ ЛЕТ</t>
  </si>
  <si>
    <t>ДОХОДЫ ОТ ВОЗВРАТА ОСТАТКОВ СУБСИДИЙ И СУБВЕНЦИЙ ПРОШЛЫХ ЛЕТ</t>
  </si>
  <si>
    <t>ИТОГО НАЛОГОВЫЕ И НЕНАЛОГОВЫЕ ДОХОДЫ</t>
  </si>
  <si>
    <t xml:space="preserve"> Прочие неналоговые доходы</t>
  </si>
  <si>
    <t xml:space="preserve"> Штрафы, санкции, возмещение ущерба</t>
  </si>
  <si>
    <t xml:space="preserve"> Административные платежи и сборы</t>
  </si>
  <si>
    <t xml:space="preserve"> Доходы от продажи материальных и нематериальных активов</t>
  </si>
  <si>
    <t>Доходы от оказания платных услуг (работ) и компенсации затрат государства</t>
  </si>
  <si>
    <t>Платежи за пользование недрами</t>
  </si>
  <si>
    <t>Плата за использование лесов</t>
  </si>
  <si>
    <t>Плата за негативное воздействие на окружающую среду</t>
  </si>
  <si>
    <t xml:space="preserve"> Платежи при пользовании природными ресурсами</t>
  </si>
  <si>
    <t xml:space="preserve">        доходы от части прибыли ГУПов и МУПов</t>
  </si>
  <si>
    <t xml:space="preserve">        доходы от аренды  имущества</t>
  </si>
  <si>
    <t xml:space="preserve">        доходы от аренды земельных участков</t>
  </si>
  <si>
    <t xml:space="preserve"> Доходы от использования имущества</t>
  </si>
  <si>
    <t xml:space="preserve">  НЕНАЛОГОВЫЕ ДОХОДЫ</t>
  </si>
  <si>
    <t xml:space="preserve"> Задолженность и перерасчеты по отмененным налогам, сборам и иным обязательным платежам</t>
  </si>
  <si>
    <t xml:space="preserve"> Государственная пошлина</t>
  </si>
  <si>
    <t>Сборы за право пользование объеками животного мира и за пользование объектами водных биологических ресурсов</t>
  </si>
  <si>
    <t>Налог на добычу полезных ископаемых</t>
  </si>
  <si>
    <t xml:space="preserve"> Налоги, сборы и регулярные платежи за пользование природными ресурсами</t>
  </si>
  <si>
    <t>Земельный налог</t>
  </si>
  <si>
    <t>Налог на игорный бизнес</t>
  </si>
  <si>
    <t>Транспортный налог</t>
  </si>
  <si>
    <t>Налог на имущество организаций</t>
  </si>
  <si>
    <t>Налог на имущество физических лиц</t>
  </si>
  <si>
    <t xml:space="preserve"> Налоги на имущество </t>
  </si>
  <si>
    <t>Налог, взимаемый в связи с применением патентной системы налгообложения</t>
  </si>
  <si>
    <t>Единый сельскохозяйственный налог</t>
  </si>
  <si>
    <t>Единый налог на вмененный доход для отдельных видов деятельности</t>
  </si>
  <si>
    <t>Налог, взимаемый в связи с применением упрощенной системы налогообложения</t>
  </si>
  <si>
    <t xml:space="preserve"> Налоги на совокупный доход</t>
  </si>
  <si>
    <t xml:space="preserve">           на алкогольную продукцию</t>
  </si>
  <si>
    <t xml:space="preserve">           акцизы на нефтепродукты</t>
  </si>
  <si>
    <t xml:space="preserve"> Налоги на товары и услуги (работы и услуги), реализуемые на территории РФ</t>
  </si>
  <si>
    <t>Налог на доходы физических лиц</t>
  </si>
  <si>
    <t xml:space="preserve">Налог на прибыль организаций </t>
  </si>
  <si>
    <t xml:space="preserve"> Налоги на прибыль, доходы</t>
  </si>
  <si>
    <t xml:space="preserve"> НАЛОГОВЫЕ ДОХОДЫ</t>
  </si>
  <si>
    <t>ДОХОДЫ</t>
  </si>
  <si>
    <t>% роста к 2020 г.</t>
  </si>
  <si>
    <t>Прогноз бюджета на 2021 год</t>
  </si>
  <si>
    <t>% роста к 2019 г.</t>
  </si>
  <si>
    <t>Прогноз бюджета на 2020 год</t>
  </si>
  <si>
    <t>% роста к 2018 г.</t>
  </si>
  <si>
    <t xml:space="preserve"> ПОКАЗАТЕЛИ </t>
  </si>
  <si>
    <t>(тыс. рублей)</t>
  </si>
  <si>
    <t>ПРОГНОЗ</t>
  </si>
  <si>
    <t>Субвенции на оплату жилищно-коммунальных услуг отдельным категориям граждан</t>
  </si>
  <si>
    <t>униципальных районов и городских округов на территории  республики Тыва  субвенций на реализацию основных общеобразовательных программ в области общего образования</t>
  </si>
  <si>
    <t>Субвенции на реализацию программ дошкольного образования</t>
  </si>
  <si>
    <t>Субвенции на реализацию Закона Республики Тыва "О мерах социальной поддержки ветеранов труда и труженников тыла"</t>
  </si>
  <si>
    <t>Субвенции на реализацию Закона Республики Тыва "О порядке назначения и выплаты ежемесячного пособия на ребенка"</t>
  </si>
  <si>
    <t>Субвенции на реализацию Закона Республики Тыва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репсубликанского бюджета Республики Тыва"</t>
  </si>
  <si>
    <t>Субвенции на осуществление государственных полномочий по установлению запрета на розничную продажу алкогольной продукции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</si>
  <si>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образовательную программу дошкольного образования</t>
  </si>
  <si>
    <t>Субвенции на обеспечение выполнения передаваемых государственных полномочий в соответствии с действующим законодательством по расчету предоставленич жилищных субсидий гражданам</t>
  </si>
  <si>
    <t>Субвенции на осуществление переданных полномочий по комиссии по делам несовершеннолетних</t>
  </si>
  <si>
    <t>Субвенции на осуществление переданных полномочий по созданию, организации и обеспечению деятельности административных комиссий</t>
  </si>
  <si>
    <t>Субвенции на предоставление гражданам субсидий на оплату жилого помещения и коммунальных услуг</t>
  </si>
  <si>
    <t>Субвенции на реализацию Закона РТ "О погребении и похоронном деле в РТ"</t>
  </si>
  <si>
    <t>Субвенции на компенсацию расходов на оплату жилых помещений, отопления и освещения педагогическим работникам, проживающими и работающим в сельской местности</t>
  </si>
  <si>
    <t>Субсидии на долевое финансирование расходов на оплату коммунальных услуг , приобретение котельно-печного топлива для казенных, бюджетных и автономных учреждений</t>
  </si>
  <si>
    <t>Субсидии на закупку и доставки угля учреждениям расположенных в труднодоступных населенных пунктах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</si>
  <si>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</si>
  <si>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Субсидии на строительство реконструкцию локальных систем водоснабжения</t>
  </si>
  <si>
    <t>Субсидии на оздоровление детей и подростков</t>
  </si>
  <si>
    <t>Межбюджетные трансферты, передаваемые бюджетам муниципальных районов из бюджетам поселений на осуществление части полномочий по решению вопросов местного значения в соответствии заключенным соглашением</t>
  </si>
  <si>
    <t>Прочие дотации</t>
  </si>
  <si>
    <t>Субвенции на обеспечение равной доступности услуг общественного транспорта для отдельных категорий граждан</t>
  </si>
  <si>
    <t>Субвенции на оплату части затрат на транспортировку угля граждан, проживающих в труднодоступных населенных пунктах</t>
  </si>
  <si>
    <t>Субсидии на обеспечение специализированной коммунальной техникой предприятий жилищно-коммунального комплекса</t>
  </si>
  <si>
    <t>Отчет 2018 год</t>
  </si>
  <si>
    <t>Уточненный план 2019 год</t>
  </si>
  <si>
    <t>Прогноз бюджета на 2022 год</t>
  </si>
  <si>
    <t>% роста к 2021 г.</t>
  </si>
  <si>
    <t>КОНСОЛИДИРОВАННОГО БЮДЖЕТА ТЕС-ХЕМСКОГО КОЖУУНА  РЕСПУБЛИКИ ТЫВА НА 2020 ГОД И НА ПЛАНОВЫЙ ПЕРИОД 2021 И 2022 ГОДОВ ПО КЛАССИФИКАЦИИ ДОХОДОВ  И ФУНКЦИОНАЛЬНОЙ КЛАССИФИКАЦИИ РАСХОДОВ БЮДЖЕТА</t>
  </si>
  <si>
    <t>Субсидии на поддержку муниципальных программ формирования современной городской среды</t>
  </si>
  <si>
    <t>Субсидии бюджетам муниципальных районов на реализацию мероприятий по устойчивому развитию сельских территорий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</si>
</sst>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_ ;[Red]\-#,##0.0\ "/>
    <numFmt numFmtId="166" formatCode="#,##0.0"/>
    <numFmt numFmtId="167" formatCode="&quot;Да&quot;;&quot;Да&quot;;&quot;Нет&quot;"/>
    <numFmt numFmtId="168" formatCode="_(* #,##0.00_);_(* \(#,##0.00\);_(* &quot;-&quot;??_);_(@_)"/>
  </numFmts>
  <fonts count="1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i/>
      <sz val="8"/>
      <color indexed="23"/>
      <name val="Arial"/>
      <family val="2"/>
      <charset val="204"/>
    </font>
    <font>
      <sz val="8"/>
      <name val="Arial Cyr"/>
      <charset val="204"/>
    </font>
    <font>
      <sz val="10"/>
      <color indexed="8"/>
      <name val="Arial"/>
      <family val="2"/>
      <charset val="204"/>
    </font>
    <font>
      <sz val="10"/>
      <color indexed="62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darkDown">
        <fgColor indexed="10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">
    <xf numFmtId="0" fontId="0" fillId="0" borderId="0"/>
    <xf numFmtId="0" fontId="2" fillId="0" borderId="0"/>
    <xf numFmtId="0" fontId="5" fillId="0" borderId="0"/>
    <xf numFmtId="0" fontId="5" fillId="0" borderId="0"/>
    <xf numFmtId="0" fontId="5" fillId="0" borderId="3" applyNumberFormat="0">
      <alignment horizontal="right" vertical="top"/>
    </xf>
    <xf numFmtId="0" fontId="5" fillId="0" borderId="3" applyNumberFormat="0">
      <alignment horizontal="right" vertical="top"/>
    </xf>
    <xf numFmtId="0" fontId="5" fillId="2" borderId="3" applyNumberFormat="0">
      <alignment horizontal="right" vertical="top"/>
    </xf>
    <xf numFmtId="49" fontId="5" fillId="3" borderId="3">
      <alignment horizontal="left" vertical="top"/>
    </xf>
    <xf numFmtId="49" fontId="8" fillId="0" borderId="3">
      <alignment horizontal="left" vertical="top"/>
    </xf>
    <xf numFmtId="0" fontId="5" fillId="4" borderId="3">
      <alignment horizontal="left" vertical="top" wrapText="1"/>
    </xf>
    <xf numFmtId="0" fontId="8" fillId="0" borderId="3">
      <alignment horizontal="left" vertical="top" wrapText="1"/>
    </xf>
    <xf numFmtId="0" fontId="5" fillId="5" borderId="3">
      <alignment horizontal="left" vertical="top" wrapText="1"/>
    </xf>
    <xf numFmtId="0" fontId="5" fillId="6" borderId="3">
      <alignment horizontal="left" vertical="top" wrapText="1"/>
    </xf>
    <xf numFmtId="0" fontId="5" fillId="7" borderId="3">
      <alignment horizontal="left" vertical="top" wrapText="1"/>
    </xf>
    <xf numFmtId="0" fontId="5" fillId="8" borderId="3">
      <alignment horizontal="left" vertical="top" wrapText="1"/>
    </xf>
    <xf numFmtId="0" fontId="5" fillId="0" borderId="3">
      <alignment horizontal="left" vertical="top" wrapText="1"/>
    </xf>
    <xf numFmtId="0" fontId="9" fillId="0" borderId="0">
      <alignment horizontal="left"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1" fillId="0" borderId="0"/>
    <xf numFmtId="0" fontId="5" fillId="4" borderId="4" applyNumberFormat="0">
      <alignment horizontal="right" vertical="top"/>
    </xf>
    <xf numFmtId="0" fontId="5" fillId="5" borderId="4" applyNumberFormat="0">
      <alignment horizontal="right" vertical="top"/>
    </xf>
    <xf numFmtId="0" fontId="5" fillId="0" borderId="3" applyNumberFormat="0">
      <alignment horizontal="right" vertical="top"/>
    </xf>
    <xf numFmtId="0" fontId="5" fillId="0" borderId="3" applyNumberFormat="0">
      <alignment horizontal="right" vertical="top"/>
    </xf>
    <xf numFmtId="0" fontId="5" fillId="6" borderId="4" applyNumberFormat="0">
      <alignment horizontal="right" vertical="top"/>
    </xf>
    <xf numFmtId="0" fontId="5" fillId="0" borderId="3" applyNumberFormat="0">
      <alignment horizontal="right" vertical="top"/>
    </xf>
    <xf numFmtId="0" fontId="5" fillId="9" borderId="5" applyNumberFormat="0" applyFont="0" applyAlignment="0" applyProtection="0"/>
    <xf numFmtId="49" fontId="12" fillId="10" borderId="3">
      <alignment horizontal="left" vertical="top" wrapText="1"/>
    </xf>
    <xf numFmtId="49" fontId="5" fillId="0" borderId="3">
      <alignment horizontal="left" vertical="top" wrapText="1"/>
    </xf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8" borderId="3">
      <alignment horizontal="left" vertical="top" wrapText="1"/>
    </xf>
    <xf numFmtId="0" fontId="5" fillId="0" borderId="3">
      <alignment horizontal="left" vertical="top" wrapText="1"/>
    </xf>
  </cellStyleXfs>
  <cellXfs count="45">
    <xf numFmtId="0" fontId="0" fillId="0" borderId="0" xfId="0"/>
    <xf numFmtId="0" fontId="3" fillId="0" borderId="0" xfId="0" applyFont="1" applyFill="1"/>
    <xf numFmtId="165" fontId="3" fillId="0" borderId="0" xfId="0" applyNumberFormat="1" applyFont="1" applyFill="1"/>
    <xf numFmtId="0" fontId="3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justify" vertical="center" wrapText="1"/>
    </xf>
    <xf numFmtId="0" fontId="3" fillId="0" borderId="0" xfId="0" applyFont="1" applyFill="1" applyAlignment="1">
      <alignment vertical="top"/>
    </xf>
    <xf numFmtId="165" fontId="3" fillId="0" borderId="0" xfId="0" applyNumberFormat="1" applyFont="1" applyFill="1" applyAlignment="1">
      <alignment horizontal="center" vertical="center"/>
    </xf>
    <xf numFmtId="165" fontId="4" fillId="0" borderId="0" xfId="1" applyNumberFormat="1" applyFont="1" applyFill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horizontal="left" vertical="center" wrapText="1"/>
    </xf>
    <xf numFmtId="165" fontId="4" fillId="0" borderId="0" xfId="0" applyNumberFormat="1" applyFont="1" applyFill="1" applyAlignment="1">
      <alignment horizontal="center" vertical="center" wrapText="1"/>
    </xf>
    <xf numFmtId="165" fontId="3" fillId="0" borderId="0" xfId="0" applyNumberFormat="1" applyFont="1" applyFill="1" applyAlignment="1">
      <alignment vertical="center" wrapText="1"/>
    </xf>
    <xf numFmtId="165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165" fontId="4" fillId="0" borderId="0" xfId="0" applyNumberFormat="1" applyFont="1" applyFill="1" applyAlignment="1">
      <alignment vertical="center" wrapText="1"/>
    </xf>
    <xf numFmtId="0" fontId="4" fillId="0" borderId="0" xfId="2" applyFont="1" applyFill="1" applyAlignment="1">
      <alignment vertical="top"/>
    </xf>
    <xf numFmtId="166" fontId="4" fillId="0" borderId="0" xfId="2" applyNumberFormat="1" applyFont="1" applyFill="1" applyAlignment="1">
      <alignment horizontal="center" vertical="center"/>
    </xf>
    <xf numFmtId="165" fontId="4" fillId="0" borderId="0" xfId="2" applyNumberFormat="1" applyFont="1" applyFill="1" applyAlignment="1">
      <alignment vertical="center" wrapText="1"/>
    </xf>
    <xf numFmtId="0" fontId="3" fillId="0" borderId="0" xfId="2" applyFont="1" applyFill="1" applyAlignment="1">
      <alignment vertical="top"/>
    </xf>
    <xf numFmtId="166" fontId="3" fillId="0" borderId="0" xfId="2" applyNumberFormat="1" applyFont="1" applyFill="1" applyAlignment="1">
      <alignment horizontal="center" vertical="center"/>
    </xf>
    <xf numFmtId="165" fontId="3" fillId="0" borderId="0" xfId="2" applyNumberFormat="1" applyFont="1" applyFill="1" applyAlignment="1">
      <alignment vertical="center" wrapText="1"/>
    </xf>
    <xf numFmtId="166" fontId="6" fillId="0" borderId="0" xfId="2" applyNumberFormat="1" applyFont="1" applyFill="1" applyAlignment="1">
      <alignment horizontal="center" vertical="center"/>
    </xf>
    <xf numFmtId="165" fontId="6" fillId="0" borderId="0" xfId="2" applyNumberFormat="1" applyFont="1" applyFill="1" applyAlignment="1">
      <alignment vertical="center" wrapText="1"/>
    </xf>
    <xf numFmtId="165" fontId="3" fillId="0" borderId="0" xfId="3" applyNumberFormat="1" applyFont="1" applyFill="1" applyBorder="1" applyAlignment="1">
      <alignment vertical="center" wrapText="1"/>
    </xf>
    <xf numFmtId="166" fontId="3" fillId="0" borderId="0" xfId="2" applyNumberFormat="1" applyFont="1" applyFill="1" applyAlignment="1">
      <alignment horizontal="center" vertical="center" wrapText="1"/>
    </xf>
    <xf numFmtId="166" fontId="6" fillId="0" borderId="0" xfId="2" applyNumberFormat="1" applyFont="1" applyFill="1" applyAlignment="1">
      <alignment horizontal="center" vertical="center" wrapText="1"/>
    </xf>
    <xf numFmtId="0" fontId="6" fillId="0" borderId="0" xfId="2" applyFont="1" applyFill="1" applyAlignment="1">
      <alignment vertical="top"/>
    </xf>
    <xf numFmtId="165" fontId="6" fillId="0" borderId="0" xfId="2" applyNumberFormat="1" applyFont="1" applyFill="1" applyAlignment="1">
      <alignment horizontal="right" vertical="center" wrapText="1"/>
    </xf>
    <xf numFmtId="166" fontId="4" fillId="0" borderId="0" xfId="0" applyNumberFormat="1" applyFont="1" applyFill="1" applyAlignment="1">
      <alignment horizontal="center" vertical="center"/>
    </xf>
    <xf numFmtId="166" fontId="4" fillId="0" borderId="0" xfId="2" applyNumberFormat="1" applyFont="1" applyFill="1" applyBorder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Border="1" applyAlignment="1">
      <alignment vertical="center" wrapText="1"/>
    </xf>
    <xf numFmtId="0" fontId="7" fillId="0" borderId="0" xfId="3" applyFont="1" applyBorder="1" applyAlignment="1"/>
    <xf numFmtId="165" fontId="3" fillId="0" borderId="0" xfId="0" applyNumberFormat="1" applyFont="1" applyFill="1" applyBorder="1" applyAlignment="1">
      <alignment vertical="center" wrapText="1"/>
    </xf>
    <xf numFmtId="0" fontId="3" fillId="0" borderId="0" xfId="2" applyFont="1" applyFill="1" applyAlignment="1"/>
    <xf numFmtId="166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</cellXfs>
  <cellStyles count="129">
    <cellStyle name="Данные (редактируемые)" xfId="4"/>
    <cellStyle name="Данные (только для чтения)" xfId="5"/>
    <cellStyle name="Данные для удаления" xfId="6"/>
    <cellStyle name="Заголовки полей" xfId="7"/>
    <cellStyle name="Заголовки полей [печать]" xfId="8"/>
    <cellStyle name="Заголовок меры" xfId="9"/>
    <cellStyle name="Заголовок показателя [печать]" xfId="10"/>
    <cellStyle name="Заголовок показателя константы" xfId="11"/>
    <cellStyle name="Заголовок результата расчета" xfId="12"/>
    <cellStyle name="Заголовок свободного показателя" xfId="13"/>
    <cellStyle name="Значение фильтра" xfId="14"/>
    <cellStyle name="Значение фильтра [печать]" xfId="15"/>
    <cellStyle name="Информация о задаче" xfId="16"/>
    <cellStyle name="Обычный" xfId="0" builtinId="0"/>
    <cellStyle name="Обычный 2" xfId="2"/>
    <cellStyle name="Обычный 2 10" xfId="17"/>
    <cellStyle name="Обычный 2 11" xfId="18"/>
    <cellStyle name="Обычный 2 12" xfId="19"/>
    <cellStyle name="Обычный 2 13" xfId="20"/>
    <cellStyle name="Обычный 2 14" xfId="21"/>
    <cellStyle name="Обычный 2 15" xfId="22"/>
    <cellStyle name="Обычный 2 16" xfId="23"/>
    <cellStyle name="Обычный 2 17" xfId="24"/>
    <cellStyle name="Обычный 2 18" xfId="25"/>
    <cellStyle name="Обычный 2 19" xfId="26"/>
    <cellStyle name="Обычный 2 2" xfId="27"/>
    <cellStyle name="Обычный 2 2 2" xfId="3"/>
    <cellStyle name="Обычный 2 2 3" xfId="28"/>
    <cellStyle name="Обычный 2 2 4" xfId="29"/>
    <cellStyle name="Обычный 2 2 5" xfId="30"/>
    <cellStyle name="Обычный 2 2 6" xfId="31"/>
    <cellStyle name="Обычный 2 20" xfId="32"/>
    <cellStyle name="Обычный 2 21" xfId="33"/>
    <cellStyle name="Обычный 2 22" xfId="34"/>
    <cellStyle name="Обычный 2 23" xfId="35"/>
    <cellStyle name="Обычный 2 24" xfId="36"/>
    <cellStyle name="Обычный 2 25" xfId="37"/>
    <cellStyle name="Обычный 2 26" xfId="38"/>
    <cellStyle name="Обычный 2 27" xfId="39"/>
    <cellStyle name="Обычный 2 28" xfId="40"/>
    <cellStyle name="Обычный 2 29" xfId="41"/>
    <cellStyle name="Обычный 2 3" xfId="42"/>
    <cellStyle name="Обычный 2 3 2" xfId="43"/>
    <cellStyle name="Обычный 2 3 3" xfId="44"/>
    <cellStyle name="Обычный 2 30" xfId="45"/>
    <cellStyle name="Обычный 2 31" xfId="46"/>
    <cellStyle name="Обычный 2 32" xfId="47"/>
    <cellStyle name="Обычный 2 33" xfId="48"/>
    <cellStyle name="Обычный 2 34" xfId="49"/>
    <cellStyle name="Обычный 2 35" xfId="50"/>
    <cellStyle name="Обычный 2 36" xfId="51"/>
    <cellStyle name="Обычный 2 37" xfId="52"/>
    <cellStyle name="Обычный 2 38" xfId="53"/>
    <cellStyle name="Обычный 2 39" xfId="54"/>
    <cellStyle name="Обычный 2 4" xfId="55"/>
    <cellStyle name="Обычный 2 4 2" xfId="56"/>
    <cellStyle name="Обычный 2 4 3" xfId="57"/>
    <cellStyle name="Обычный 2 40" xfId="58"/>
    <cellStyle name="Обычный 2 41" xfId="59"/>
    <cellStyle name="Обычный 2 42" xfId="60"/>
    <cellStyle name="Обычный 2 43" xfId="61"/>
    <cellStyle name="Обычный 2 44" xfId="62"/>
    <cellStyle name="Обычный 2 45" xfId="63"/>
    <cellStyle name="Обычный 2 46" xfId="64"/>
    <cellStyle name="Обычный 2 47" xfId="65"/>
    <cellStyle name="Обычный 2 48" xfId="66"/>
    <cellStyle name="Обычный 2 49" xfId="67"/>
    <cellStyle name="Обычный 2 5" xfId="68"/>
    <cellStyle name="Обычный 2 50" xfId="69"/>
    <cellStyle name="Обычный 2 51" xfId="70"/>
    <cellStyle name="Обычный 2 52" xfId="71"/>
    <cellStyle name="Обычный 2 53" xfId="72"/>
    <cellStyle name="Обычный 2 54" xfId="73"/>
    <cellStyle name="Обычный 2 55" xfId="74"/>
    <cellStyle name="Обычный 2 56" xfId="75"/>
    <cellStyle name="Обычный 2 57" xfId="76"/>
    <cellStyle name="Обычный 2 58" xfId="77"/>
    <cellStyle name="Обычный 2 59" xfId="78"/>
    <cellStyle name="Обычный 2 6" xfId="79"/>
    <cellStyle name="Обычный 2 60" xfId="80"/>
    <cellStyle name="Обычный 2 61" xfId="81"/>
    <cellStyle name="Обычный 2 62" xfId="82"/>
    <cellStyle name="Обычный 2 63" xfId="83"/>
    <cellStyle name="Обычный 2 64" xfId="84"/>
    <cellStyle name="Обычный 2 65" xfId="85"/>
    <cellStyle name="Обычный 2 66" xfId="86"/>
    <cellStyle name="Обычный 2 67" xfId="87"/>
    <cellStyle name="Обычный 2 68" xfId="88"/>
    <cellStyle name="Обычный 2 69" xfId="89"/>
    <cellStyle name="Обычный 2 7" xfId="90"/>
    <cellStyle name="Обычный 2 70" xfId="91"/>
    <cellStyle name="Обычный 2 71" xfId="92"/>
    <cellStyle name="Обычный 2 72" xfId="93"/>
    <cellStyle name="Обычный 2 73" xfId="94"/>
    <cellStyle name="Обычный 2 74" xfId="95"/>
    <cellStyle name="Обычный 2 75" xfId="96"/>
    <cellStyle name="Обычный 2 76" xfId="97"/>
    <cellStyle name="Обычный 2 77" xfId="98"/>
    <cellStyle name="Обычный 2 78" xfId="99"/>
    <cellStyle name="Обычный 2 8" xfId="100"/>
    <cellStyle name="Обычный 2 9" xfId="101"/>
    <cellStyle name="Обычный 3" xfId="102"/>
    <cellStyle name="Обычный 3 2" xfId="103"/>
    <cellStyle name="Обычный 4" xfId="104"/>
    <cellStyle name="Обычный 4 2" xfId="105"/>
    <cellStyle name="Обычный 5" xfId="106"/>
    <cellStyle name="Обычный 5 2" xfId="107"/>
    <cellStyle name="Обычный 6" xfId="108"/>
    <cellStyle name="Обычный 7" xfId="109"/>
    <cellStyle name="Обычный_Проект 2006г-5" xfId="1"/>
    <cellStyle name="Отдельная ячейка" xfId="110"/>
    <cellStyle name="Отдельная ячейка - константа" xfId="111"/>
    <cellStyle name="Отдельная ячейка - константа [печать]" xfId="112"/>
    <cellStyle name="Отдельная ячейка [печать]" xfId="113"/>
    <cellStyle name="Отдельная ячейка-результат" xfId="114"/>
    <cellStyle name="Отдельная ячейка-результат [печать]" xfId="115"/>
    <cellStyle name="Примечание 2" xfId="116"/>
    <cellStyle name="Свойства элементов измерения" xfId="117"/>
    <cellStyle name="Свойства элементов измерения [печать]" xfId="118"/>
    <cellStyle name="Финансовый 2" xfId="119"/>
    <cellStyle name="Финансовый 2 2" xfId="120"/>
    <cellStyle name="Финансовый 3" xfId="121"/>
    <cellStyle name="Финансовый 3 2" xfId="122"/>
    <cellStyle name="Финансовый 4" xfId="123"/>
    <cellStyle name="Финансовый 4 2" xfId="124"/>
    <cellStyle name="Финансовый 5" xfId="125"/>
    <cellStyle name="Финансовый 6" xfId="126"/>
    <cellStyle name="Элементы осей" xfId="127"/>
    <cellStyle name="Элементы осей [печать]" xfId="1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E213"/>
  <sheetViews>
    <sheetView tabSelected="1" view="pageBreakPreview" zoomScale="75" zoomScaleNormal="100" zoomScaleSheetLayoutView="75" workbookViewId="0">
      <pane xSplit="1" ySplit="5" topLeftCell="B98" activePane="bottomRight" state="frozen"/>
      <selection pane="topRight" activeCell="B1" sqref="B1"/>
      <selection pane="bottomLeft" activeCell="A6" sqref="A6"/>
      <selection pane="bottomRight" activeCell="G118" sqref="G118"/>
    </sheetView>
  </sheetViews>
  <sheetFormatPr defaultColWidth="9.140625" defaultRowHeight="15.75" x14ac:dyDescent="0.25"/>
  <cols>
    <col min="1" max="1" width="67.42578125" style="3" customWidth="1"/>
    <col min="2" max="2" width="15.140625" style="1" customWidth="1"/>
    <col min="3" max="3" width="15.28515625" style="1" customWidth="1"/>
    <col min="4" max="4" width="11.140625" style="1" customWidth="1"/>
    <col min="5" max="5" width="16.85546875" style="1" customWidth="1"/>
    <col min="6" max="6" width="10.7109375" style="1" customWidth="1"/>
    <col min="7" max="7" width="16.85546875" style="1" customWidth="1"/>
    <col min="8" max="8" width="10.28515625" style="1" customWidth="1"/>
    <col min="9" max="9" width="16.85546875" style="1" customWidth="1"/>
    <col min="10" max="10" width="11.28515625" style="1" customWidth="1"/>
    <col min="11" max="96" width="9.140625" style="1"/>
    <col min="97" max="97" width="29.140625" style="1" customWidth="1"/>
    <col min="98" max="99" width="0" style="1" hidden="1" customWidth="1"/>
    <col min="100" max="100" width="11.5703125" style="1" customWidth="1"/>
    <col min="101" max="101" width="0" style="1" hidden="1" customWidth="1"/>
    <col min="102" max="102" width="12.140625" style="1" customWidth="1"/>
    <col min="103" max="103" width="11.28515625" style="1" customWidth="1"/>
    <col min="104" max="104" width="12.5703125" style="1" customWidth="1"/>
    <col min="105" max="105" width="0" style="1" hidden="1" customWidth="1"/>
    <col min="106" max="106" width="13.42578125" style="1" customWidth="1"/>
    <col min="107" max="107" width="6.85546875" style="1" customWidth="1"/>
    <col min="108" max="108" width="12.85546875" style="1" customWidth="1"/>
    <col min="109" max="109" width="7.28515625" style="1" customWidth="1"/>
    <col min="110" max="110" width="12.42578125" style="1" customWidth="1"/>
    <col min="111" max="111" width="8.28515625" style="1" customWidth="1"/>
    <col min="112" max="112" width="9.140625" style="1"/>
    <col min="113" max="113" width="10" style="1" bestFit="1" customWidth="1"/>
    <col min="114" max="114" width="9.7109375" style="1" customWidth="1"/>
    <col min="115" max="16384" width="9.140625" style="1"/>
  </cols>
  <sheetData>
    <row r="1" spans="1:10" ht="18.75" customHeight="1" x14ac:dyDescent="0.25">
      <c r="A1" s="44" t="s">
        <v>95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36.75" customHeight="1" x14ac:dyDescent="0.25">
      <c r="A2" s="44" t="s">
        <v>124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x14ac:dyDescent="0.25">
      <c r="A3" s="42"/>
      <c r="B3" s="39"/>
      <c r="C3" s="39"/>
      <c r="D3" s="39"/>
      <c r="F3" s="41"/>
      <c r="H3" s="41"/>
      <c r="I3" s="41" t="s">
        <v>94</v>
      </c>
    </row>
    <row r="4" spans="1:10" s="39" customFormat="1" ht="47.25" x14ac:dyDescent="0.2">
      <c r="A4" s="40" t="s">
        <v>93</v>
      </c>
      <c r="B4" s="40" t="s">
        <v>120</v>
      </c>
      <c r="C4" s="40" t="s">
        <v>121</v>
      </c>
      <c r="D4" s="40" t="s">
        <v>92</v>
      </c>
      <c r="E4" s="40" t="s">
        <v>91</v>
      </c>
      <c r="F4" s="40" t="s">
        <v>90</v>
      </c>
      <c r="G4" s="40" t="s">
        <v>89</v>
      </c>
      <c r="H4" s="40" t="s">
        <v>88</v>
      </c>
      <c r="I4" s="40" t="s">
        <v>122</v>
      </c>
      <c r="J4" s="40" t="s">
        <v>123</v>
      </c>
    </row>
    <row r="5" spans="1:10" x14ac:dyDescent="0.25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  <c r="G5" s="38">
        <v>7</v>
      </c>
      <c r="H5" s="38">
        <v>8</v>
      </c>
      <c r="I5" s="38">
        <v>9</v>
      </c>
      <c r="J5" s="38">
        <v>10</v>
      </c>
    </row>
    <row r="6" spans="1:10" x14ac:dyDescent="0.25">
      <c r="A6" s="37" t="s">
        <v>87</v>
      </c>
      <c r="B6" s="7"/>
      <c r="C6" s="7"/>
      <c r="D6" s="7"/>
      <c r="E6" s="7"/>
      <c r="F6" s="7"/>
      <c r="G6" s="7"/>
      <c r="H6" s="7"/>
      <c r="I6" s="7"/>
      <c r="J6" s="7"/>
    </row>
    <row r="7" spans="1:10" s="35" customFormat="1" x14ac:dyDescent="0.25">
      <c r="A7" s="32" t="s">
        <v>86</v>
      </c>
      <c r="B7" s="36">
        <f>B8+B11+B14+B19+B28</f>
        <v>39919.4</v>
      </c>
      <c r="C7" s="36">
        <f>C8+C11+C14+C19+C28</f>
        <v>44973</v>
      </c>
      <c r="D7" s="36">
        <f>C7/B7%</f>
        <v>112.65950891045456</v>
      </c>
      <c r="E7" s="36">
        <f>E8+E11+E14+E19+E28</f>
        <v>46180</v>
      </c>
      <c r="F7" s="36">
        <f>E7/C7%</f>
        <v>102.68383252173525</v>
      </c>
      <c r="G7" s="36">
        <f>G8+G11+G14+G19+G28</f>
        <v>47918</v>
      </c>
      <c r="H7" s="36">
        <f>G7/E7%</f>
        <v>103.76353399740147</v>
      </c>
      <c r="I7" s="36">
        <f>I8+I11+I14+I19+I28</f>
        <v>50841</v>
      </c>
      <c r="J7" s="36">
        <f>I7/G7%</f>
        <v>106.1000041737969</v>
      </c>
    </row>
    <row r="8" spans="1:10" s="35" customFormat="1" x14ac:dyDescent="0.25">
      <c r="A8" s="32" t="s">
        <v>85</v>
      </c>
      <c r="B8" s="29">
        <f>B9+B10</f>
        <v>29316.3</v>
      </c>
      <c r="C8" s="29">
        <f>C9+C10</f>
        <v>31400</v>
      </c>
      <c r="D8" s="36">
        <f>C8/B8%</f>
        <v>107.10765001040376</v>
      </c>
      <c r="E8" s="29">
        <f>E9+E10</f>
        <v>32656</v>
      </c>
      <c r="F8" s="36">
        <f t="shared" ref="F8:F71" si="0">E8/C8%</f>
        <v>104</v>
      </c>
      <c r="G8" s="29">
        <f>G9+G10</f>
        <v>34615</v>
      </c>
      <c r="H8" s="36">
        <f t="shared" ref="H8:H71" si="1">G8/E8%</f>
        <v>105.99889759921606</v>
      </c>
      <c r="I8" s="29">
        <f>I9+I10</f>
        <v>37038</v>
      </c>
      <c r="J8" s="36">
        <f t="shared" ref="J8:J71" si="2">I8/G8%</f>
        <v>106.99985555395061</v>
      </c>
    </row>
    <row r="9" spans="1:10" s="35" customFormat="1" x14ac:dyDescent="0.25">
      <c r="A9" s="34" t="s">
        <v>84</v>
      </c>
      <c r="B9" s="31"/>
      <c r="C9" s="31"/>
      <c r="D9" s="31"/>
      <c r="E9" s="31"/>
      <c r="F9" s="36"/>
      <c r="G9" s="31"/>
      <c r="H9" s="43"/>
      <c r="I9" s="31"/>
      <c r="J9" s="36"/>
    </row>
    <row r="10" spans="1:10" s="35" customFormat="1" x14ac:dyDescent="0.25">
      <c r="A10" s="34" t="s">
        <v>83</v>
      </c>
      <c r="B10" s="31">
        <v>29316.3</v>
      </c>
      <c r="C10" s="31">
        <v>31400</v>
      </c>
      <c r="D10" s="43">
        <f>C10/B10%</f>
        <v>107.10765001040376</v>
      </c>
      <c r="E10" s="31">
        <v>32656</v>
      </c>
      <c r="F10" s="43">
        <f t="shared" si="0"/>
        <v>104</v>
      </c>
      <c r="G10" s="31">
        <v>34615</v>
      </c>
      <c r="H10" s="43">
        <f t="shared" si="1"/>
        <v>105.99889759921606</v>
      </c>
      <c r="I10" s="31">
        <v>37038</v>
      </c>
      <c r="J10" s="43">
        <f t="shared" si="2"/>
        <v>106.99985555395061</v>
      </c>
    </row>
    <row r="11" spans="1:10" s="35" customFormat="1" ht="31.5" x14ac:dyDescent="0.25">
      <c r="A11" s="32" t="s">
        <v>82</v>
      </c>
      <c r="B11" s="29">
        <f>B12+B13</f>
        <v>5378.6</v>
      </c>
      <c r="C11" s="29">
        <f>C12+C13</f>
        <v>5599</v>
      </c>
      <c r="D11" s="36">
        <f t="shared" ref="D11:D12" si="3">C11/B11%</f>
        <v>104.09772059643774</v>
      </c>
      <c r="E11" s="29">
        <f>E12+E13</f>
        <v>6980</v>
      </c>
      <c r="F11" s="36">
        <f t="shared" si="0"/>
        <v>124.66511877120914</v>
      </c>
      <c r="G11" s="29">
        <f>G12+G13</f>
        <v>7077</v>
      </c>
      <c r="H11" s="36">
        <f t="shared" si="1"/>
        <v>101.38968481375359</v>
      </c>
      <c r="I11" s="29">
        <f>I12+I13</f>
        <v>7363</v>
      </c>
      <c r="J11" s="36">
        <f t="shared" si="2"/>
        <v>104.04126042108238</v>
      </c>
    </row>
    <row r="12" spans="1:10" s="35" customFormat="1" x14ac:dyDescent="0.25">
      <c r="A12" s="34" t="s">
        <v>81</v>
      </c>
      <c r="B12" s="31">
        <v>5378.6</v>
      </c>
      <c r="C12" s="31">
        <v>5599</v>
      </c>
      <c r="D12" s="43">
        <f t="shared" si="3"/>
        <v>104.09772059643774</v>
      </c>
      <c r="E12" s="31">
        <v>6980</v>
      </c>
      <c r="F12" s="43">
        <f t="shared" si="0"/>
        <v>124.66511877120914</v>
      </c>
      <c r="G12" s="31">
        <v>7077</v>
      </c>
      <c r="H12" s="43">
        <f t="shared" si="1"/>
        <v>101.38968481375359</v>
      </c>
      <c r="I12" s="31">
        <v>7363</v>
      </c>
      <c r="J12" s="43">
        <f t="shared" si="2"/>
        <v>104.04126042108238</v>
      </c>
    </row>
    <row r="13" spans="1:10" s="35" customFormat="1" x14ac:dyDescent="0.25">
      <c r="A13" s="34" t="s">
        <v>80</v>
      </c>
      <c r="B13" s="31"/>
      <c r="C13" s="31"/>
      <c r="D13" s="31"/>
      <c r="E13" s="31"/>
      <c r="F13" s="36"/>
      <c r="G13" s="31"/>
      <c r="H13" s="43"/>
      <c r="I13" s="31"/>
      <c r="J13" s="36"/>
    </row>
    <row r="14" spans="1:10" s="35" customFormat="1" x14ac:dyDescent="0.25">
      <c r="A14" s="32" t="s">
        <v>79</v>
      </c>
      <c r="B14" s="29">
        <f>B15+B16+B17+B18</f>
        <v>1692</v>
      </c>
      <c r="C14" s="29">
        <f>C15+C16+C17+C18</f>
        <v>1713</v>
      </c>
      <c r="D14" s="36">
        <f>C14/B14%</f>
        <v>101.24113475177305</v>
      </c>
      <c r="E14" s="29">
        <f>E15+E16+E17+E18</f>
        <v>1770</v>
      </c>
      <c r="F14" s="36">
        <f t="shared" si="0"/>
        <v>103.3274956217163</v>
      </c>
      <c r="G14" s="29">
        <f>G15+G16+G17+G18</f>
        <v>1625</v>
      </c>
      <c r="H14" s="36">
        <f t="shared" si="1"/>
        <v>91.807909604519779</v>
      </c>
      <c r="I14" s="29">
        <f>I15+I16+I17+I18</f>
        <v>1684</v>
      </c>
      <c r="J14" s="36">
        <f t="shared" si="2"/>
        <v>103.63076923076923</v>
      </c>
    </row>
    <row r="15" spans="1:10" s="35" customFormat="1" ht="31.5" x14ac:dyDescent="0.25">
      <c r="A15" s="34" t="s">
        <v>78</v>
      </c>
      <c r="B15" s="31"/>
      <c r="C15" s="31"/>
      <c r="D15" s="31"/>
      <c r="E15" s="31"/>
      <c r="F15" s="36"/>
      <c r="G15" s="31"/>
      <c r="H15" s="43"/>
      <c r="I15" s="31"/>
      <c r="J15" s="36"/>
    </row>
    <row r="16" spans="1:10" s="35" customFormat="1" ht="31.5" x14ac:dyDescent="0.25">
      <c r="A16" s="34" t="s">
        <v>77</v>
      </c>
      <c r="B16" s="31">
        <v>1216.8</v>
      </c>
      <c r="C16" s="31">
        <v>1250</v>
      </c>
      <c r="D16" s="43">
        <f t="shared" ref="D16:D21" si="4">C16/B16%</f>
        <v>102.72846811308351</v>
      </c>
      <c r="E16" s="31">
        <v>1300</v>
      </c>
      <c r="F16" s="43">
        <f t="shared" si="0"/>
        <v>104</v>
      </c>
      <c r="G16" s="31">
        <v>0</v>
      </c>
      <c r="H16" s="43">
        <f t="shared" si="1"/>
        <v>0</v>
      </c>
      <c r="I16" s="31">
        <v>0</v>
      </c>
      <c r="J16" s="43" t="e">
        <f t="shared" si="2"/>
        <v>#DIV/0!</v>
      </c>
    </row>
    <row r="17" spans="1:10" s="35" customFormat="1" x14ac:dyDescent="0.25">
      <c r="A17" s="34" t="s">
        <v>76</v>
      </c>
      <c r="B17" s="31">
        <v>238.7</v>
      </c>
      <c r="C17" s="31">
        <v>250</v>
      </c>
      <c r="D17" s="43">
        <f t="shared" si="4"/>
        <v>104.73397570171764</v>
      </c>
      <c r="E17" s="31">
        <v>200</v>
      </c>
      <c r="F17" s="43">
        <f t="shared" si="0"/>
        <v>80</v>
      </c>
      <c r="G17" s="31">
        <v>213</v>
      </c>
      <c r="H17" s="43">
        <f t="shared" si="1"/>
        <v>106.5</v>
      </c>
      <c r="I17" s="31">
        <v>250</v>
      </c>
      <c r="J17" s="43">
        <f t="shared" si="2"/>
        <v>117.37089201877934</v>
      </c>
    </row>
    <row r="18" spans="1:10" s="35" customFormat="1" ht="31.5" x14ac:dyDescent="0.25">
      <c r="A18" s="34" t="s">
        <v>75</v>
      </c>
      <c r="B18" s="31">
        <v>236.5</v>
      </c>
      <c r="C18" s="31">
        <v>213</v>
      </c>
      <c r="D18" s="43">
        <f t="shared" si="4"/>
        <v>90.063424947145876</v>
      </c>
      <c r="E18" s="31">
        <v>270</v>
      </c>
      <c r="F18" s="43">
        <f t="shared" si="0"/>
        <v>126.7605633802817</v>
      </c>
      <c r="G18" s="31">
        <v>1412</v>
      </c>
      <c r="H18" s="43">
        <f t="shared" si="1"/>
        <v>522.96296296296293</v>
      </c>
      <c r="I18" s="31">
        <v>1434</v>
      </c>
      <c r="J18" s="43">
        <f t="shared" si="2"/>
        <v>101.55807365439094</v>
      </c>
    </row>
    <row r="19" spans="1:10" s="35" customFormat="1" x14ac:dyDescent="0.25">
      <c r="A19" s="32" t="s">
        <v>74</v>
      </c>
      <c r="B19" s="29">
        <f>B20+B21+B22+B23+B24</f>
        <v>2497.1</v>
      </c>
      <c r="C19" s="29">
        <f>C20+C21+C22+C23+C24</f>
        <v>5261</v>
      </c>
      <c r="D19" s="36">
        <f t="shared" si="4"/>
        <v>210.68439389692043</v>
      </c>
      <c r="E19" s="29">
        <f>E20+E21+E22+E23+E24</f>
        <v>3674</v>
      </c>
      <c r="F19" s="36">
        <f t="shared" si="0"/>
        <v>69.834632199201678</v>
      </c>
      <c r="G19" s="29">
        <f>G20+G21+G22+G23+G24</f>
        <v>3441</v>
      </c>
      <c r="H19" s="36">
        <f t="shared" si="1"/>
        <v>93.658138268916701</v>
      </c>
      <c r="I19" s="29">
        <f>I20+I21+I22+I23+I24</f>
        <v>3556</v>
      </c>
      <c r="J19" s="36">
        <f t="shared" si="2"/>
        <v>103.34205172914851</v>
      </c>
    </row>
    <row r="20" spans="1:10" s="35" customFormat="1" x14ac:dyDescent="0.25">
      <c r="A20" s="34" t="s">
        <v>73</v>
      </c>
      <c r="B20" s="31">
        <v>546.79999999999995</v>
      </c>
      <c r="C20" s="31">
        <v>503</v>
      </c>
      <c r="D20" s="43">
        <f t="shared" si="4"/>
        <v>91.989758595464522</v>
      </c>
      <c r="E20" s="31">
        <v>498</v>
      </c>
      <c r="F20" s="43">
        <f t="shared" si="0"/>
        <v>99.005964214711724</v>
      </c>
      <c r="G20" s="31">
        <v>561</v>
      </c>
      <c r="H20" s="43">
        <f t="shared" si="1"/>
        <v>112.65060240963855</v>
      </c>
      <c r="I20" s="31">
        <v>649</v>
      </c>
      <c r="J20" s="43">
        <f t="shared" si="2"/>
        <v>115.68627450980391</v>
      </c>
    </row>
    <row r="21" spans="1:10" s="35" customFormat="1" x14ac:dyDescent="0.25">
      <c r="A21" s="34" t="s">
        <v>72</v>
      </c>
      <c r="B21" s="31">
        <v>-291.3</v>
      </c>
      <c r="C21" s="31">
        <v>2248</v>
      </c>
      <c r="D21" s="43">
        <f t="shared" si="4"/>
        <v>-771.71301064194984</v>
      </c>
      <c r="E21" s="31">
        <v>1067</v>
      </c>
      <c r="F21" s="43">
        <f t="shared" si="0"/>
        <v>47.464412811387902</v>
      </c>
      <c r="G21" s="31">
        <v>740</v>
      </c>
      <c r="H21" s="43">
        <f t="shared" si="1"/>
        <v>69.353327085285855</v>
      </c>
      <c r="I21" s="31">
        <v>762</v>
      </c>
      <c r="J21" s="43">
        <f t="shared" si="2"/>
        <v>102.97297297297297</v>
      </c>
    </row>
    <row r="22" spans="1:10" s="35" customFormat="1" x14ac:dyDescent="0.25">
      <c r="A22" s="34" t="s">
        <v>71</v>
      </c>
      <c r="B22" s="31"/>
      <c r="C22" s="31"/>
      <c r="D22" s="31"/>
      <c r="E22" s="31"/>
      <c r="F22" s="36"/>
      <c r="G22" s="31"/>
      <c r="H22" s="43"/>
      <c r="I22" s="31"/>
      <c r="J22" s="36"/>
    </row>
    <row r="23" spans="1:10" s="35" customFormat="1" x14ac:dyDescent="0.25">
      <c r="A23" s="34" t="s">
        <v>70</v>
      </c>
      <c r="B23" s="31"/>
      <c r="C23" s="31"/>
      <c r="D23" s="31"/>
      <c r="E23" s="31"/>
      <c r="F23" s="36"/>
      <c r="G23" s="31"/>
      <c r="H23" s="43"/>
      <c r="I23" s="31"/>
      <c r="J23" s="36"/>
    </row>
    <row r="24" spans="1:10" s="35" customFormat="1" x14ac:dyDescent="0.25">
      <c r="A24" s="34" t="s">
        <v>69</v>
      </c>
      <c r="B24" s="31">
        <v>2241.6</v>
      </c>
      <c r="C24" s="31">
        <v>2510</v>
      </c>
      <c r="D24" s="43">
        <f>C24/B24%</f>
        <v>111.97359029264811</v>
      </c>
      <c r="E24" s="31">
        <v>2109</v>
      </c>
      <c r="F24" s="43">
        <f t="shared" si="0"/>
        <v>84.023904382470121</v>
      </c>
      <c r="G24" s="31">
        <v>2140</v>
      </c>
      <c r="H24" s="43">
        <f t="shared" si="1"/>
        <v>101.46989094357515</v>
      </c>
      <c r="I24" s="31">
        <v>2145</v>
      </c>
      <c r="J24" s="43">
        <f t="shared" si="2"/>
        <v>100.2336448598131</v>
      </c>
    </row>
    <row r="25" spans="1:10" s="35" customFormat="1" ht="31.5" x14ac:dyDescent="0.25">
      <c r="A25" s="32" t="s">
        <v>68</v>
      </c>
      <c r="B25" s="29"/>
      <c r="C25" s="29"/>
      <c r="D25" s="29"/>
      <c r="E25" s="29"/>
      <c r="F25" s="36"/>
      <c r="G25" s="29"/>
      <c r="H25" s="43"/>
      <c r="I25" s="29"/>
      <c r="J25" s="36"/>
    </row>
    <row r="26" spans="1:10" s="35" customFormat="1" x14ac:dyDescent="0.25">
      <c r="A26" s="34" t="s">
        <v>67</v>
      </c>
      <c r="B26" s="31"/>
      <c r="C26" s="31"/>
      <c r="D26" s="31"/>
      <c r="E26" s="31"/>
      <c r="F26" s="36"/>
      <c r="G26" s="31"/>
      <c r="H26" s="43"/>
      <c r="I26" s="31"/>
      <c r="J26" s="36"/>
    </row>
    <row r="27" spans="1:10" s="35" customFormat="1" ht="31.5" x14ac:dyDescent="0.25">
      <c r="A27" s="34" t="s">
        <v>66</v>
      </c>
      <c r="B27" s="31"/>
      <c r="C27" s="31"/>
      <c r="D27" s="31"/>
      <c r="E27" s="31"/>
      <c r="F27" s="36"/>
      <c r="G27" s="31"/>
      <c r="H27" s="43"/>
      <c r="I27" s="31"/>
      <c r="J27" s="36"/>
    </row>
    <row r="28" spans="1:10" s="35" customFormat="1" x14ac:dyDescent="0.25">
      <c r="A28" s="32" t="s">
        <v>65</v>
      </c>
      <c r="B28" s="29">
        <v>1035.4000000000001</v>
      </c>
      <c r="C28" s="29">
        <v>1000</v>
      </c>
      <c r="D28" s="36">
        <f>C28/B28%</f>
        <v>96.581031485416261</v>
      </c>
      <c r="E28" s="29">
        <v>1100</v>
      </c>
      <c r="F28" s="36">
        <f t="shared" si="0"/>
        <v>110</v>
      </c>
      <c r="G28" s="29">
        <v>1160</v>
      </c>
      <c r="H28" s="36">
        <f t="shared" si="1"/>
        <v>105.45454545454545</v>
      </c>
      <c r="I28" s="29">
        <v>1200</v>
      </c>
      <c r="J28" s="36">
        <f t="shared" si="2"/>
        <v>103.44827586206897</v>
      </c>
    </row>
    <row r="29" spans="1:10" s="35" customFormat="1" ht="31.5" x14ac:dyDescent="0.25">
      <c r="A29" s="32" t="s">
        <v>64</v>
      </c>
      <c r="B29" s="29"/>
      <c r="C29" s="29"/>
      <c r="D29" s="29"/>
      <c r="E29" s="29"/>
      <c r="F29" s="36"/>
      <c r="G29" s="29"/>
      <c r="H29" s="43"/>
      <c r="I29" s="29"/>
      <c r="J29" s="36"/>
    </row>
    <row r="30" spans="1:10" s="35" customFormat="1" x14ac:dyDescent="0.25">
      <c r="A30" s="32" t="s">
        <v>63</v>
      </c>
      <c r="B30" s="36">
        <f>B31+B35+B39+B40+B41+B42+B43</f>
        <v>4001.6000000000004</v>
      </c>
      <c r="C30" s="36">
        <f>C31+C35+C39+C40+C41+C42+C43</f>
        <v>2520</v>
      </c>
      <c r="D30" s="36">
        <f t="shared" ref="D30:D33" si="5">C30/B30%</f>
        <v>62.974810075969607</v>
      </c>
      <c r="E30" s="36">
        <f>E31+E35+E39+E40+E41+E42+E43</f>
        <v>3504</v>
      </c>
      <c r="F30" s="36">
        <f t="shared" si="0"/>
        <v>139.04761904761907</v>
      </c>
      <c r="G30" s="36">
        <f>G31+G35+G39+G40+G41+G42+G43</f>
        <v>3614</v>
      </c>
      <c r="H30" s="36">
        <f t="shared" si="1"/>
        <v>103.1392694063927</v>
      </c>
      <c r="I30" s="36">
        <f>I31+I35+I39+I40+I41+I42+I43</f>
        <v>3774</v>
      </c>
      <c r="J30" s="36">
        <f t="shared" si="2"/>
        <v>104.42722744881019</v>
      </c>
    </row>
    <row r="31" spans="1:10" s="19" customFormat="1" x14ac:dyDescent="0.2">
      <c r="A31" s="32" t="s">
        <v>62</v>
      </c>
      <c r="B31" s="29">
        <f>B32+B33+B34</f>
        <v>1097.2</v>
      </c>
      <c r="C31" s="29">
        <f>C32+C33+C34</f>
        <v>935</v>
      </c>
      <c r="D31" s="36">
        <f t="shared" si="5"/>
        <v>85.216915785636161</v>
      </c>
      <c r="E31" s="29">
        <f>E32+E33+E34</f>
        <v>1035</v>
      </c>
      <c r="F31" s="36">
        <f t="shared" si="0"/>
        <v>110.69518716577541</v>
      </c>
      <c r="G31" s="29">
        <f>G32+G33+G34</f>
        <v>1097</v>
      </c>
      <c r="H31" s="36">
        <f t="shared" si="1"/>
        <v>105.99033816425121</v>
      </c>
      <c r="I31" s="29">
        <f>I32+I33+I34</f>
        <v>1163</v>
      </c>
      <c r="J31" s="36">
        <f t="shared" si="2"/>
        <v>106.01640838650866</v>
      </c>
    </row>
    <row r="32" spans="1:10" s="19" customFormat="1" x14ac:dyDescent="0.25">
      <c r="A32" s="33" t="s">
        <v>61</v>
      </c>
      <c r="B32" s="31">
        <v>864.2</v>
      </c>
      <c r="C32" s="31">
        <v>759</v>
      </c>
      <c r="D32" s="43">
        <f t="shared" si="5"/>
        <v>87.826891923165917</v>
      </c>
      <c r="E32" s="31">
        <v>848</v>
      </c>
      <c r="F32" s="43">
        <f t="shared" si="0"/>
        <v>111.72595520421608</v>
      </c>
      <c r="G32" s="31">
        <v>899</v>
      </c>
      <c r="H32" s="43">
        <f t="shared" si="1"/>
        <v>106.01415094339622</v>
      </c>
      <c r="I32" s="31">
        <v>953</v>
      </c>
      <c r="J32" s="43">
        <f t="shared" si="2"/>
        <v>106.00667408231368</v>
      </c>
    </row>
    <row r="33" spans="1:10" s="19" customFormat="1" x14ac:dyDescent="0.25">
      <c r="A33" s="33" t="s">
        <v>60</v>
      </c>
      <c r="B33" s="31">
        <v>233</v>
      </c>
      <c r="C33" s="31">
        <v>176</v>
      </c>
      <c r="D33" s="43">
        <f t="shared" si="5"/>
        <v>75.53648068669527</v>
      </c>
      <c r="E33" s="31">
        <v>187</v>
      </c>
      <c r="F33" s="43">
        <f t="shared" si="0"/>
        <v>106.25</v>
      </c>
      <c r="G33" s="31">
        <v>198</v>
      </c>
      <c r="H33" s="43">
        <f t="shared" si="1"/>
        <v>105.88235294117646</v>
      </c>
      <c r="I33" s="31">
        <v>210</v>
      </c>
      <c r="J33" s="43">
        <f t="shared" si="2"/>
        <v>106.06060606060606</v>
      </c>
    </row>
    <row r="34" spans="1:10" s="19" customFormat="1" x14ac:dyDescent="0.25">
      <c r="A34" s="33" t="s">
        <v>59</v>
      </c>
      <c r="B34" s="31"/>
      <c r="C34" s="31"/>
      <c r="D34" s="31"/>
      <c r="E34" s="31"/>
      <c r="F34" s="36"/>
      <c r="G34" s="31"/>
      <c r="H34" s="43"/>
      <c r="I34" s="31"/>
      <c r="J34" s="36"/>
    </row>
    <row r="35" spans="1:10" s="19" customFormat="1" x14ac:dyDescent="0.2">
      <c r="A35" s="32" t="s">
        <v>58</v>
      </c>
      <c r="B35" s="29">
        <f>B36+B37+B38</f>
        <v>484</v>
      </c>
      <c r="C35" s="29">
        <f>C36+C37+C38</f>
        <v>312</v>
      </c>
      <c r="D35" s="36">
        <f t="shared" ref="D35:D36" si="6">C35/B35%</f>
        <v>64.462809917355372</v>
      </c>
      <c r="E35" s="29">
        <f>E36+E37+E38</f>
        <v>337</v>
      </c>
      <c r="F35" s="36">
        <f t="shared" si="0"/>
        <v>108.01282051282051</v>
      </c>
      <c r="G35" s="29">
        <f>G36+G37+G38</f>
        <v>344</v>
      </c>
      <c r="H35" s="36">
        <f t="shared" si="1"/>
        <v>102.07715133531157</v>
      </c>
      <c r="I35" s="29">
        <f>I36+I37+I38</f>
        <v>354</v>
      </c>
      <c r="J35" s="36">
        <f t="shared" si="2"/>
        <v>102.90697674418605</v>
      </c>
    </row>
    <row r="36" spans="1:10" s="19" customFormat="1" x14ac:dyDescent="0.2">
      <c r="A36" s="34" t="s">
        <v>57</v>
      </c>
      <c r="B36" s="31">
        <v>484</v>
      </c>
      <c r="C36" s="31">
        <v>312</v>
      </c>
      <c r="D36" s="43">
        <f t="shared" si="6"/>
        <v>64.462809917355372</v>
      </c>
      <c r="E36" s="31">
        <v>337</v>
      </c>
      <c r="F36" s="43">
        <f t="shared" si="0"/>
        <v>108.01282051282051</v>
      </c>
      <c r="G36" s="31">
        <v>344</v>
      </c>
      <c r="H36" s="43">
        <f t="shared" si="1"/>
        <v>102.07715133531157</v>
      </c>
      <c r="I36" s="31">
        <v>354</v>
      </c>
      <c r="J36" s="43">
        <f t="shared" si="2"/>
        <v>102.90697674418605</v>
      </c>
    </row>
    <row r="37" spans="1:10" s="19" customFormat="1" x14ac:dyDescent="0.25">
      <c r="A37" s="33" t="s">
        <v>56</v>
      </c>
      <c r="B37" s="31"/>
      <c r="C37" s="31"/>
      <c r="D37" s="31"/>
      <c r="E37" s="31"/>
      <c r="F37" s="36"/>
      <c r="G37" s="31"/>
      <c r="H37" s="43"/>
      <c r="I37" s="31"/>
      <c r="J37" s="36"/>
    </row>
    <row r="38" spans="1:10" s="19" customFormat="1" x14ac:dyDescent="0.25">
      <c r="A38" s="33" t="s">
        <v>55</v>
      </c>
      <c r="B38" s="31"/>
      <c r="C38" s="31"/>
      <c r="D38" s="31"/>
      <c r="E38" s="31"/>
      <c r="F38" s="36"/>
      <c r="G38" s="31"/>
      <c r="H38" s="43"/>
      <c r="I38" s="31"/>
      <c r="J38" s="36"/>
    </row>
    <row r="39" spans="1:10" s="19" customFormat="1" ht="31.5" x14ac:dyDescent="0.2">
      <c r="A39" s="32" t="s">
        <v>54</v>
      </c>
      <c r="B39" s="29">
        <v>1482.9</v>
      </c>
      <c r="C39" s="29">
        <v>348</v>
      </c>
      <c r="D39" s="36">
        <f t="shared" ref="D39:D40" si="7">C39/B39%</f>
        <v>23.467529840178027</v>
      </c>
      <c r="E39" s="29">
        <v>1255</v>
      </c>
      <c r="F39" s="36">
        <f t="shared" si="0"/>
        <v>360.63218390804599</v>
      </c>
      <c r="G39" s="29">
        <v>1265</v>
      </c>
      <c r="H39" s="36">
        <f t="shared" si="1"/>
        <v>100.79681274900398</v>
      </c>
      <c r="I39" s="29">
        <v>1321</v>
      </c>
      <c r="J39" s="36">
        <f t="shared" si="2"/>
        <v>104.42687747035573</v>
      </c>
    </row>
    <row r="40" spans="1:10" s="19" customFormat="1" ht="31.5" x14ac:dyDescent="0.2">
      <c r="A40" s="32" t="s">
        <v>53</v>
      </c>
      <c r="B40" s="29">
        <v>119.5</v>
      </c>
      <c r="C40" s="29">
        <v>120</v>
      </c>
      <c r="D40" s="36">
        <f t="shared" si="7"/>
        <v>100.418410041841</v>
      </c>
      <c r="E40" s="29">
        <v>180</v>
      </c>
      <c r="F40" s="36">
        <f t="shared" si="0"/>
        <v>150</v>
      </c>
      <c r="G40" s="29">
        <v>190</v>
      </c>
      <c r="H40" s="36">
        <f t="shared" si="1"/>
        <v>105.55555555555556</v>
      </c>
      <c r="I40" s="29">
        <v>200</v>
      </c>
      <c r="J40" s="36">
        <f t="shared" si="2"/>
        <v>105.26315789473685</v>
      </c>
    </row>
    <row r="41" spans="1:10" s="19" customFormat="1" x14ac:dyDescent="0.2">
      <c r="A41" s="32" t="s">
        <v>52</v>
      </c>
      <c r="B41" s="29"/>
      <c r="C41" s="29"/>
      <c r="D41" s="29"/>
      <c r="E41" s="29"/>
      <c r="F41" s="36"/>
      <c r="G41" s="29"/>
      <c r="H41" s="43"/>
      <c r="I41" s="29"/>
      <c r="J41" s="36"/>
    </row>
    <row r="42" spans="1:10" s="19" customFormat="1" x14ac:dyDescent="0.2">
      <c r="A42" s="32" t="s">
        <v>51</v>
      </c>
      <c r="B42" s="29">
        <v>604</v>
      </c>
      <c r="C42" s="29">
        <v>600</v>
      </c>
      <c r="D42" s="36">
        <f t="shared" ref="D42:D44" si="8">C42/B42%</f>
        <v>99.337748344370866</v>
      </c>
      <c r="E42" s="29">
        <v>492</v>
      </c>
      <c r="F42" s="36">
        <f t="shared" si="0"/>
        <v>82</v>
      </c>
      <c r="G42" s="29">
        <v>508</v>
      </c>
      <c r="H42" s="36">
        <f t="shared" si="1"/>
        <v>103.2520325203252</v>
      </c>
      <c r="I42" s="29">
        <v>526</v>
      </c>
      <c r="J42" s="36">
        <f t="shared" si="2"/>
        <v>103.54330708661418</v>
      </c>
    </row>
    <row r="43" spans="1:10" s="19" customFormat="1" x14ac:dyDescent="0.2">
      <c r="A43" s="32" t="s">
        <v>50</v>
      </c>
      <c r="B43" s="29">
        <v>214</v>
      </c>
      <c r="C43" s="29">
        <v>205</v>
      </c>
      <c r="D43" s="36">
        <f t="shared" si="8"/>
        <v>95.794392523364479</v>
      </c>
      <c r="E43" s="29">
        <v>205</v>
      </c>
      <c r="F43" s="36">
        <f t="shared" si="0"/>
        <v>100.00000000000001</v>
      </c>
      <c r="G43" s="29">
        <v>210</v>
      </c>
      <c r="H43" s="36">
        <f t="shared" si="1"/>
        <v>102.43902439024392</v>
      </c>
      <c r="I43" s="29">
        <v>210</v>
      </c>
      <c r="J43" s="36">
        <f t="shared" si="2"/>
        <v>100</v>
      </c>
    </row>
    <row r="44" spans="1:10" s="19" customFormat="1" x14ac:dyDescent="0.2">
      <c r="A44" s="15" t="s">
        <v>49</v>
      </c>
      <c r="B44" s="29">
        <f>B30+B7</f>
        <v>43921</v>
      </c>
      <c r="C44" s="29">
        <f>C30+C7</f>
        <v>47493</v>
      </c>
      <c r="D44" s="36">
        <f t="shared" si="8"/>
        <v>108.13278386193393</v>
      </c>
      <c r="E44" s="29">
        <f>E30+E7</f>
        <v>49684</v>
      </c>
      <c r="F44" s="36">
        <f t="shared" si="0"/>
        <v>104.61331143536943</v>
      </c>
      <c r="G44" s="29">
        <f>G30+G7</f>
        <v>51532</v>
      </c>
      <c r="H44" s="36">
        <f t="shared" si="1"/>
        <v>103.71950728604783</v>
      </c>
      <c r="I44" s="29">
        <f>I30+I7</f>
        <v>54615</v>
      </c>
      <c r="J44" s="36">
        <f t="shared" si="2"/>
        <v>105.9826903671505</v>
      </c>
    </row>
    <row r="45" spans="1:10" s="19" customFormat="1" x14ac:dyDescent="0.2">
      <c r="A45" s="15"/>
      <c r="B45" s="29"/>
      <c r="C45" s="29"/>
      <c r="D45" s="29"/>
      <c r="E45" s="29"/>
      <c r="F45" s="36"/>
      <c r="G45" s="29"/>
      <c r="H45" s="43"/>
      <c r="I45" s="29"/>
      <c r="J45" s="36"/>
    </row>
    <row r="46" spans="1:10" s="19" customFormat="1" ht="31.5" x14ac:dyDescent="0.2">
      <c r="A46" s="15" t="s">
        <v>48</v>
      </c>
      <c r="B46" s="31"/>
      <c r="C46" s="31"/>
      <c r="D46" s="31"/>
      <c r="E46" s="31"/>
      <c r="F46" s="36"/>
      <c r="G46" s="31"/>
      <c r="H46" s="43"/>
      <c r="I46" s="31"/>
      <c r="J46" s="36"/>
    </row>
    <row r="47" spans="1:10" s="19" customFormat="1" ht="31.5" x14ac:dyDescent="0.2">
      <c r="A47" s="15" t="s">
        <v>47</v>
      </c>
      <c r="B47" s="31">
        <v>-557.1</v>
      </c>
      <c r="C47" s="31"/>
      <c r="D47" s="31"/>
      <c r="E47" s="31"/>
      <c r="F47" s="36"/>
      <c r="G47" s="31"/>
      <c r="H47" s="43"/>
      <c r="I47" s="31"/>
      <c r="J47" s="36"/>
    </row>
    <row r="48" spans="1:10" s="19" customFormat="1" x14ac:dyDescent="0.2">
      <c r="A48" s="21"/>
      <c r="B48" s="20"/>
      <c r="C48" s="20"/>
      <c r="D48" s="29"/>
      <c r="E48" s="30"/>
      <c r="F48" s="36"/>
      <c r="G48" s="30"/>
      <c r="H48" s="43"/>
      <c r="I48" s="30"/>
      <c r="J48" s="36"/>
    </row>
    <row r="49" spans="1:10" s="19" customFormat="1" x14ac:dyDescent="0.2">
      <c r="A49" s="18" t="s">
        <v>46</v>
      </c>
      <c r="B49" s="17">
        <f>B50+B98+B47</f>
        <v>500169.14999999997</v>
      </c>
      <c r="C49" s="17">
        <f>C50+C98</f>
        <v>517298.5</v>
      </c>
      <c r="D49" s="36">
        <f t="shared" ref="D49:D50" si="9">C49/B49%</f>
        <v>103.42471142012657</v>
      </c>
      <c r="E49" s="17">
        <f>E50+E98</f>
        <v>551936.1</v>
      </c>
      <c r="F49" s="36">
        <f t="shared" si="0"/>
        <v>106.69586322017172</v>
      </c>
      <c r="G49" s="17">
        <f>G50+G98</f>
        <v>525796.89999999991</v>
      </c>
      <c r="H49" s="36">
        <f t="shared" si="1"/>
        <v>95.264089448035733</v>
      </c>
      <c r="I49" s="17">
        <f>I50+I98</f>
        <v>525073</v>
      </c>
      <c r="J49" s="36">
        <f t="shared" si="2"/>
        <v>99.862323265884626</v>
      </c>
    </row>
    <row r="50" spans="1:10" s="19" customFormat="1" ht="31.5" x14ac:dyDescent="0.2">
      <c r="A50" s="21" t="s">
        <v>45</v>
      </c>
      <c r="B50" s="20">
        <f>B52+B56+B85</f>
        <v>499711.24999999994</v>
      </c>
      <c r="C50" s="20">
        <f>C52+C56+C85</f>
        <v>513488.4</v>
      </c>
      <c r="D50" s="43">
        <f t="shared" si="9"/>
        <v>102.75702218030915</v>
      </c>
      <c r="E50" s="20">
        <f>E52+E56+E85</f>
        <v>550188.1</v>
      </c>
      <c r="F50" s="43">
        <f t="shared" si="0"/>
        <v>107.14713321664131</v>
      </c>
      <c r="G50" s="20">
        <f>G52+G56+G85</f>
        <v>524031.89999999997</v>
      </c>
      <c r="H50" s="43">
        <f t="shared" si="1"/>
        <v>95.245953156747674</v>
      </c>
      <c r="I50" s="20">
        <f>I52+I56+I85</f>
        <v>523286.99999999994</v>
      </c>
      <c r="J50" s="43">
        <f t="shared" si="2"/>
        <v>99.857852165106735</v>
      </c>
    </row>
    <row r="51" spans="1:10" s="19" customFormat="1" x14ac:dyDescent="0.2">
      <c r="A51" s="21" t="s">
        <v>44</v>
      </c>
      <c r="B51" s="20"/>
      <c r="C51" s="20"/>
      <c r="D51" s="20"/>
      <c r="E51" s="20"/>
      <c r="F51" s="36"/>
      <c r="G51" s="20"/>
      <c r="H51" s="43"/>
      <c r="I51" s="20"/>
      <c r="J51" s="36"/>
    </row>
    <row r="52" spans="1:10" s="27" customFormat="1" x14ac:dyDescent="0.2">
      <c r="A52" s="23" t="s">
        <v>43</v>
      </c>
      <c r="B52" s="26">
        <f>B53+B54+B55</f>
        <v>153616.79999999999</v>
      </c>
      <c r="C52" s="26">
        <f>C53+C54+C55</f>
        <v>152045.79999999999</v>
      </c>
      <c r="D52" s="43">
        <f t="shared" ref="D52:D101" si="10">C52/B52%</f>
        <v>98.977325396701403</v>
      </c>
      <c r="E52" s="26">
        <f>E53+E54+E55</f>
        <v>149836.69999999998</v>
      </c>
      <c r="F52" s="43">
        <f t="shared" si="0"/>
        <v>98.547082523818474</v>
      </c>
      <c r="G52" s="26">
        <f>G53+G54+G55</f>
        <v>142195.1</v>
      </c>
      <c r="H52" s="43">
        <f t="shared" si="1"/>
        <v>94.900047852095</v>
      </c>
      <c r="I52" s="26">
        <f>I53+I54+I55</f>
        <v>140576.79999999999</v>
      </c>
      <c r="J52" s="43">
        <f t="shared" si="2"/>
        <v>98.861915776282018</v>
      </c>
    </row>
    <row r="53" spans="1:10" s="19" customFormat="1" x14ac:dyDescent="0.2">
      <c r="A53" s="21" t="s">
        <v>42</v>
      </c>
      <c r="B53" s="20">
        <v>93240.3</v>
      </c>
      <c r="C53" s="20">
        <v>118026.4</v>
      </c>
      <c r="D53" s="43">
        <f t="shared" si="10"/>
        <v>126.58303330212364</v>
      </c>
      <c r="E53" s="20">
        <v>134351.79999999999</v>
      </c>
      <c r="F53" s="43">
        <f t="shared" si="0"/>
        <v>113.83199013102154</v>
      </c>
      <c r="G53" s="20">
        <v>127499.9</v>
      </c>
      <c r="H53" s="43">
        <f t="shared" si="1"/>
        <v>94.90003111234833</v>
      </c>
      <c r="I53" s="20">
        <v>126048.9</v>
      </c>
      <c r="J53" s="43">
        <f t="shared" si="2"/>
        <v>98.861959891733235</v>
      </c>
    </row>
    <row r="54" spans="1:10" s="19" customFormat="1" x14ac:dyDescent="0.2">
      <c r="A54" s="21" t="s">
        <v>41</v>
      </c>
      <c r="B54" s="20">
        <v>59976.5</v>
      </c>
      <c r="C54" s="20">
        <v>34019.4</v>
      </c>
      <c r="D54" s="43">
        <f t="shared" si="10"/>
        <v>56.721215809525404</v>
      </c>
      <c r="E54" s="22">
        <v>15484.9</v>
      </c>
      <c r="F54" s="43">
        <f t="shared" si="0"/>
        <v>45.517851578805029</v>
      </c>
      <c r="G54" s="22">
        <v>14695.2</v>
      </c>
      <c r="H54" s="43">
        <f t="shared" si="1"/>
        <v>94.900193091334145</v>
      </c>
      <c r="I54" s="22">
        <v>14527.9</v>
      </c>
      <c r="J54" s="43">
        <f t="shared" si="2"/>
        <v>98.861533017583966</v>
      </c>
    </row>
    <row r="55" spans="1:10" s="19" customFormat="1" x14ac:dyDescent="0.2">
      <c r="A55" s="21" t="s">
        <v>116</v>
      </c>
      <c r="B55" s="20">
        <v>400</v>
      </c>
      <c r="C55" s="20"/>
      <c r="D55" s="36"/>
      <c r="E55" s="22"/>
      <c r="F55" s="43"/>
      <c r="G55" s="22"/>
      <c r="H55" s="43"/>
      <c r="I55" s="22"/>
      <c r="J55" s="43"/>
    </row>
    <row r="56" spans="1:10" s="27" customFormat="1" x14ac:dyDescent="0.2">
      <c r="A56" s="23" t="s">
        <v>40</v>
      </c>
      <c r="B56" s="26">
        <f>B65+B66+B67+B68+B69+B70+B71+B72+B73+B74+B75+B76+B77+B78+B79+B80+B81+B82+B83+B84</f>
        <v>302121.69999999995</v>
      </c>
      <c r="C56" s="26">
        <f>C65+C66+C67+C68+C69+C70+C71+C72+C73+C74+C75+C76+C77+C78+C79+C80+C81+C82+C83+C84</f>
        <v>320382.40000000002</v>
      </c>
      <c r="D56" s="43">
        <f t="shared" si="10"/>
        <v>106.04415373010282</v>
      </c>
      <c r="E56" s="26">
        <f>E65+E66+E67+E68+E69+E70+E71+E72+E73+E74+E75+E76+E77+E78+E79+E80+E81+E82+E83+E84</f>
        <v>364400.2</v>
      </c>
      <c r="F56" s="43">
        <f t="shared" si="0"/>
        <v>113.73914422265393</v>
      </c>
      <c r="G56" s="26">
        <f>G65+G66+G67+G68+G69+G70+G71+G72+G73+G74+G75+G76+G77+G78+G79+G80+G81+G82+G83+G84</f>
        <v>347548.09999999992</v>
      </c>
      <c r="H56" s="43">
        <f t="shared" si="1"/>
        <v>95.375386731401335</v>
      </c>
      <c r="I56" s="26">
        <f>I65+I66+I67+I68+I69+I70+I71+I72+I73+I74+I75+I76+I77+I78+I79+I80+I81+I82+I83+I84</f>
        <v>348612.49999999994</v>
      </c>
      <c r="J56" s="43">
        <f t="shared" si="2"/>
        <v>100.30625976663374</v>
      </c>
    </row>
    <row r="57" spans="1:10" s="27" customFormat="1" ht="31.5" hidden="1" x14ac:dyDescent="0.2">
      <c r="A57" s="28" t="s">
        <v>39</v>
      </c>
      <c r="B57" s="22"/>
      <c r="C57" s="22"/>
      <c r="D57" s="43" t="e">
        <f t="shared" si="10"/>
        <v>#DIV/0!</v>
      </c>
      <c r="E57" s="22"/>
      <c r="F57" s="43" t="e">
        <f t="shared" si="0"/>
        <v>#DIV/0!</v>
      </c>
      <c r="G57" s="22"/>
      <c r="H57" s="43" t="e">
        <f t="shared" si="1"/>
        <v>#DIV/0!</v>
      </c>
      <c r="I57" s="22"/>
      <c r="J57" s="43" t="e">
        <f t="shared" si="2"/>
        <v>#DIV/0!</v>
      </c>
    </row>
    <row r="58" spans="1:10" s="27" customFormat="1" ht="47.25" hidden="1" x14ac:dyDescent="0.2">
      <c r="A58" s="28" t="s">
        <v>38</v>
      </c>
      <c r="B58" s="22"/>
      <c r="C58" s="22"/>
      <c r="D58" s="43" t="e">
        <f t="shared" si="10"/>
        <v>#DIV/0!</v>
      </c>
      <c r="E58" s="22"/>
      <c r="F58" s="43" t="e">
        <f t="shared" si="0"/>
        <v>#DIV/0!</v>
      </c>
      <c r="G58" s="22"/>
      <c r="H58" s="43" t="e">
        <f t="shared" si="1"/>
        <v>#DIV/0!</v>
      </c>
      <c r="I58" s="22"/>
      <c r="J58" s="43" t="e">
        <f t="shared" si="2"/>
        <v>#DIV/0!</v>
      </c>
    </row>
    <row r="59" spans="1:10" s="27" customFormat="1" ht="31.5" hidden="1" x14ac:dyDescent="0.2">
      <c r="A59" s="28" t="s">
        <v>37</v>
      </c>
      <c r="B59" s="22"/>
      <c r="C59" s="22"/>
      <c r="D59" s="43" t="e">
        <f t="shared" si="10"/>
        <v>#DIV/0!</v>
      </c>
      <c r="E59" s="22"/>
      <c r="F59" s="43" t="e">
        <f t="shared" si="0"/>
        <v>#DIV/0!</v>
      </c>
      <c r="G59" s="22"/>
      <c r="H59" s="43" t="e">
        <f t="shared" si="1"/>
        <v>#DIV/0!</v>
      </c>
      <c r="I59" s="22"/>
      <c r="J59" s="43" t="e">
        <f t="shared" si="2"/>
        <v>#DIV/0!</v>
      </c>
    </row>
    <row r="60" spans="1:10" s="27" customFormat="1" ht="126" hidden="1" x14ac:dyDescent="0.2">
      <c r="A60" s="28" t="s">
        <v>36</v>
      </c>
      <c r="B60" s="22"/>
      <c r="C60" s="22"/>
      <c r="D60" s="43" t="e">
        <f t="shared" si="10"/>
        <v>#DIV/0!</v>
      </c>
      <c r="E60" s="22"/>
      <c r="F60" s="43" t="e">
        <f t="shared" si="0"/>
        <v>#DIV/0!</v>
      </c>
      <c r="G60" s="22"/>
      <c r="H60" s="43" t="e">
        <f t="shared" si="1"/>
        <v>#DIV/0!</v>
      </c>
      <c r="I60" s="22"/>
      <c r="J60" s="43" t="e">
        <f t="shared" si="2"/>
        <v>#DIV/0!</v>
      </c>
    </row>
    <row r="61" spans="1:10" s="27" customFormat="1" ht="31.5" hidden="1" x14ac:dyDescent="0.2">
      <c r="A61" s="28" t="s">
        <v>35</v>
      </c>
      <c r="B61" s="22"/>
      <c r="C61" s="22"/>
      <c r="D61" s="43" t="e">
        <f t="shared" si="10"/>
        <v>#DIV/0!</v>
      </c>
      <c r="E61" s="22"/>
      <c r="F61" s="43" t="e">
        <f t="shared" si="0"/>
        <v>#DIV/0!</v>
      </c>
      <c r="G61" s="22"/>
      <c r="H61" s="43" t="e">
        <f t="shared" si="1"/>
        <v>#DIV/0!</v>
      </c>
      <c r="I61" s="22"/>
      <c r="J61" s="43" t="e">
        <f t="shared" si="2"/>
        <v>#DIV/0!</v>
      </c>
    </row>
    <row r="62" spans="1:10" s="27" customFormat="1" ht="63" hidden="1" x14ac:dyDescent="0.2">
      <c r="A62" s="28" t="s">
        <v>34</v>
      </c>
      <c r="B62" s="22"/>
      <c r="C62" s="22"/>
      <c r="D62" s="43" t="e">
        <f t="shared" si="10"/>
        <v>#DIV/0!</v>
      </c>
      <c r="E62" s="22"/>
      <c r="F62" s="43" t="e">
        <f t="shared" si="0"/>
        <v>#DIV/0!</v>
      </c>
      <c r="G62" s="22"/>
      <c r="H62" s="43" t="e">
        <f t="shared" si="1"/>
        <v>#DIV/0!</v>
      </c>
      <c r="I62" s="22"/>
      <c r="J62" s="43" t="e">
        <f t="shared" si="2"/>
        <v>#DIV/0!</v>
      </c>
    </row>
    <row r="63" spans="1:10" s="27" customFormat="1" hidden="1" x14ac:dyDescent="0.2">
      <c r="A63" s="28" t="s">
        <v>33</v>
      </c>
      <c r="B63" s="22"/>
      <c r="C63" s="22"/>
      <c r="D63" s="43" t="e">
        <f t="shared" si="10"/>
        <v>#DIV/0!</v>
      </c>
      <c r="E63" s="22"/>
      <c r="F63" s="43" t="e">
        <f t="shared" si="0"/>
        <v>#DIV/0!</v>
      </c>
      <c r="G63" s="22"/>
      <c r="H63" s="43" t="e">
        <f t="shared" si="1"/>
        <v>#DIV/0!</v>
      </c>
      <c r="I63" s="22"/>
      <c r="J63" s="43" t="e">
        <f t="shared" si="2"/>
        <v>#DIV/0!</v>
      </c>
    </row>
    <row r="64" spans="1:10" s="27" customFormat="1" hidden="1" x14ac:dyDescent="0.2">
      <c r="A64" s="28" t="s">
        <v>32</v>
      </c>
      <c r="B64" s="22"/>
      <c r="C64" s="22"/>
      <c r="D64" s="43" t="e">
        <f t="shared" si="10"/>
        <v>#DIV/0!</v>
      </c>
      <c r="E64" s="22"/>
      <c r="F64" s="43" t="e">
        <f t="shared" si="0"/>
        <v>#DIV/0!</v>
      </c>
      <c r="G64" s="22"/>
      <c r="H64" s="43" t="e">
        <f t="shared" si="1"/>
        <v>#DIV/0!</v>
      </c>
      <c r="I64" s="22"/>
      <c r="J64" s="43" t="e">
        <f t="shared" si="2"/>
        <v>#DIV/0!</v>
      </c>
    </row>
    <row r="65" spans="1:10" s="19" customFormat="1" ht="47.25" x14ac:dyDescent="0.2">
      <c r="A65" s="21" t="s">
        <v>31</v>
      </c>
      <c r="B65" s="20">
        <v>801.5</v>
      </c>
      <c r="C65" s="20">
        <v>817.2</v>
      </c>
      <c r="D65" s="43">
        <f t="shared" si="10"/>
        <v>101.95882719900187</v>
      </c>
      <c r="E65" s="20">
        <v>817.4</v>
      </c>
      <c r="F65" s="43">
        <f t="shared" si="0"/>
        <v>100.02447381302005</v>
      </c>
      <c r="G65" s="20">
        <v>779.8</v>
      </c>
      <c r="H65" s="43">
        <f t="shared" si="1"/>
        <v>95.400048935649622</v>
      </c>
      <c r="I65" s="20">
        <v>775.6</v>
      </c>
      <c r="J65" s="43">
        <f t="shared" si="2"/>
        <v>99.461400359066445</v>
      </c>
    </row>
    <row r="66" spans="1:10" s="19" customFormat="1" ht="63" x14ac:dyDescent="0.2">
      <c r="A66" s="21" t="s">
        <v>30</v>
      </c>
      <c r="B66" s="20">
        <v>160</v>
      </c>
      <c r="C66" s="20">
        <v>19.5</v>
      </c>
      <c r="D66" s="36"/>
      <c r="E66" s="20">
        <v>22.5</v>
      </c>
      <c r="F66" s="43">
        <f t="shared" si="0"/>
        <v>115.38461538461539</v>
      </c>
      <c r="G66" s="20">
        <v>21.7</v>
      </c>
      <c r="H66" s="43">
        <f t="shared" si="1"/>
        <v>96.444444444444443</v>
      </c>
      <c r="I66" s="20">
        <v>21.5</v>
      </c>
      <c r="J66" s="43">
        <f t="shared" si="2"/>
        <v>99.078341013824883</v>
      </c>
    </row>
    <row r="67" spans="1:10" s="19" customFormat="1" ht="94.5" x14ac:dyDescent="0.2">
      <c r="A67" s="21" t="s">
        <v>29</v>
      </c>
      <c r="B67" s="20">
        <v>23726.1</v>
      </c>
      <c r="C67" s="20">
        <v>27073.200000000001</v>
      </c>
      <c r="D67" s="43">
        <f t="shared" si="10"/>
        <v>114.10724897897254</v>
      </c>
      <c r="E67" s="20">
        <v>26075.5</v>
      </c>
      <c r="F67" s="43">
        <f t="shared" si="0"/>
        <v>96.314805785795542</v>
      </c>
      <c r="G67" s="20">
        <v>24869.5</v>
      </c>
      <c r="H67" s="43">
        <f t="shared" si="1"/>
        <v>95.374968840482452</v>
      </c>
      <c r="I67" s="20">
        <v>24731.1</v>
      </c>
      <c r="J67" s="43">
        <f t="shared" si="2"/>
        <v>99.443495044130358</v>
      </c>
    </row>
    <row r="68" spans="1:10" s="19" customFormat="1" ht="63" x14ac:dyDescent="0.2">
      <c r="A68" s="21" t="s">
        <v>28</v>
      </c>
      <c r="B68" s="20">
        <v>3565.4</v>
      </c>
      <c r="C68" s="20">
        <v>8886.9</v>
      </c>
      <c r="D68" s="43">
        <f t="shared" si="10"/>
        <v>249.25394065182024</v>
      </c>
      <c r="E68" s="20">
        <v>10484.6</v>
      </c>
      <c r="F68" s="43">
        <f t="shared" si="0"/>
        <v>117.97814761052786</v>
      </c>
      <c r="G68" s="20">
        <v>9999.6</v>
      </c>
      <c r="H68" s="43">
        <f t="shared" si="1"/>
        <v>95.374167827098788</v>
      </c>
      <c r="I68" s="20">
        <v>9944</v>
      </c>
      <c r="J68" s="43">
        <f t="shared" si="2"/>
        <v>99.443977759110354</v>
      </c>
    </row>
    <row r="69" spans="1:10" s="19" customFormat="1" ht="31.5" x14ac:dyDescent="0.2">
      <c r="A69" s="21" t="s">
        <v>96</v>
      </c>
      <c r="B69" s="20">
        <v>4202</v>
      </c>
      <c r="C69" s="20">
        <v>4426</v>
      </c>
      <c r="D69" s="43">
        <f t="shared" si="10"/>
        <v>105.33079485959067</v>
      </c>
      <c r="E69" s="20">
        <v>3419</v>
      </c>
      <c r="F69" s="43">
        <f t="shared" si="0"/>
        <v>77.248079530049708</v>
      </c>
      <c r="G69" s="20">
        <v>3261</v>
      </c>
      <c r="H69" s="43">
        <f t="shared" si="1"/>
        <v>95.378765720971046</v>
      </c>
      <c r="I69" s="20">
        <v>6242.7</v>
      </c>
      <c r="J69" s="43">
        <f t="shared" si="2"/>
        <v>191.43514259429622</v>
      </c>
    </row>
    <row r="70" spans="1:10" s="19" customFormat="1" ht="47.25" x14ac:dyDescent="0.2">
      <c r="A70" s="21" t="s">
        <v>97</v>
      </c>
      <c r="B70" s="20">
        <v>182215</v>
      </c>
      <c r="C70" s="20">
        <v>185431</v>
      </c>
      <c r="D70" s="43">
        <f t="shared" si="10"/>
        <v>101.76494800098784</v>
      </c>
      <c r="E70" s="20">
        <v>212719.5</v>
      </c>
      <c r="F70" s="43">
        <f t="shared" si="0"/>
        <v>114.71625564226046</v>
      </c>
      <c r="G70" s="20">
        <v>202881.6</v>
      </c>
      <c r="H70" s="43">
        <f t="shared" si="1"/>
        <v>95.375177169935057</v>
      </c>
      <c r="I70" s="20">
        <v>201751.3</v>
      </c>
      <c r="J70" s="43">
        <f t="shared" si="2"/>
        <v>99.44287702778368</v>
      </c>
    </row>
    <row r="71" spans="1:10" s="19" customFormat="1" x14ac:dyDescent="0.2">
      <c r="A71" s="21" t="s">
        <v>98</v>
      </c>
      <c r="B71" s="20">
        <v>61495.3</v>
      </c>
      <c r="C71" s="20">
        <v>66136</v>
      </c>
      <c r="D71" s="43">
        <f t="shared" si="10"/>
        <v>107.5464303776061</v>
      </c>
      <c r="E71" s="20">
        <v>81753.899999999994</v>
      </c>
      <c r="F71" s="43">
        <f t="shared" si="0"/>
        <v>123.61482399903228</v>
      </c>
      <c r="G71" s="20">
        <v>77972.899999999994</v>
      </c>
      <c r="H71" s="43">
        <f t="shared" si="1"/>
        <v>95.375144182724</v>
      </c>
      <c r="I71" s="20">
        <v>77538.5</v>
      </c>
      <c r="J71" s="43">
        <f t="shared" si="2"/>
        <v>99.442883360757406</v>
      </c>
    </row>
    <row r="72" spans="1:10" s="19" customFormat="1" ht="31.5" x14ac:dyDescent="0.2">
      <c r="A72" s="21" t="s">
        <v>99</v>
      </c>
      <c r="B72" s="20">
        <v>3093.6</v>
      </c>
      <c r="C72" s="20">
        <v>3305.2</v>
      </c>
      <c r="D72" s="43">
        <f t="shared" si="10"/>
        <v>106.83992759244892</v>
      </c>
      <c r="E72" s="20">
        <v>3347.9</v>
      </c>
      <c r="F72" s="43">
        <f t="shared" ref="F72:F125" si="11">E72/C72%</f>
        <v>101.29190366694905</v>
      </c>
      <c r="G72" s="20">
        <v>3193.1</v>
      </c>
      <c r="H72" s="43">
        <f t="shared" ref="H72:H125" si="12">G72/E72%</f>
        <v>95.376205979867976</v>
      </c>
      <c r="I72" s="20">
        <v>3175.3</v>
      </c>
      <c r="J72" s="43">
        <f t="shared" ref="J72:J125" si="13">I72/G72%</f>
        <v>99.442547994112317</v>
      </c>
    </row>
    <row r="73" spans="1:10" s="19" customFormat="1" ht="31.5" x14ac:dyDescent="0.2">
      <c r="A73" s="21" t="s">
        <v>100</v>
      </c>
      <c r="B73" s="20">
        <v>5933.1</v>
      </c>
      <c r="C73" s="20">
        <v>6780.9</v>
      </c>
      <c r="D73" s="43">
        <f t="shared" si="10"/>
        <v>114.28932598472973</v>
      </c>
      <c r="E73" s="20">
        <v>6837.5</v>
      </c>
      <c r="F73" s="43">
        <f t="shared" si="11"/>
        <v>100.83469745903936</v>
      </c>
      <c r="G73" s="20">
        <v>6521.5</v>
      </c>
      <c r="H73" s="43">
        <f t="shared" si="12"/>
        <v>95.378427787934186</v>
      </c>
      <c r="I73" s="20">
        <v>6485</v>
      </c>
      <c r="J73" s="43">
        <f t="shared" si="13"/>
        <v>99.440312811469752</v>
      </c>
    </row>
    <row r="74" spans="1:10" s="19" customFormat="1" ht="78.75" x14ac:dyDescent="0.2">
      <c r="A74" s="21" t="s">
        <v>101</v>
      </c>
      <c r="B74" s="20">
        <v>4954.6000000000004</v>
      </c>
      <c r="C74" s="20">
        <v>5004.3999999999996</v>
      </c>
      <c r="D74" s="43">
        <f t="shared" si="10"/>
        <v>101.00512654906549</v>
      </c>
      <c r="E74" s="20">
        <v>6099.8</v>
      </c>
      <c r="F74" s="43">
        <f t="shared" si="11"/>
        <v>121.88873791063865</v>
      </c>
      <c r="G74" s="20">
        <v>5817.7</v>
      </c>
      <c r="H74" s="43">
        <f t="shared" si="12"/>
        <v>95.375258205187052</v>
      </c>
      <c r="I74" s="20">
        <v>5785.3</v>
      </c>
      <c r="J74" s="43">
        <f t="shared" si="13"/>
        <v>99.443078879969747</v>
      </c>
    </row>
    <row r="75" spans="1:10" s="19" customFormat="1" ht="47.25" x14ac:dyDescent="0.2">
      <c r="A75" s="21" t="s">
        <v>102</v>
      </c>
      <c r="B75" s="20">
        <v>7</v>
      </c>
      <c r="C75" s="20">
        <v>7</v>
      </c>
      <c r="D75" s="43">
        <f t="shared" si="10"/>
        <v>99.999999999999986</v>
      </c>
      <c r="E75" s="20">
        <v>7</v>
      </c>
      <c r="F75" s="43">
        <f t="shared" si="11"/>
        <v>99.999999999999986</v>
      </c>
      <c r="G75" s="20">
        <v>6.7</v>
      </c>
      <c r="H75" s="43">
        <f t="shared" si="12"/>
        <v>95.714285714285708</v>
      </c>
      <c r="I75" s="20">
        <v>6.7</v>
      </c>
      <c r="J75" s="43">
        <f t="shared" si="13"/>
        <v>100</v>
      </c>
    </row>
    <row r="76" spans="1:10" s="19" customFormat="1" ht="63" x14ac:dyDescent="0.2">
      <c r="A76" s="21" t="s">
        <v>103</v>
      </c>
      <c r="B76" s="20">
        <v>3333.6</v>
      </c>
      <c r="C76" s="20">
        <v>2524.6</v>
      </c>
      <c r="D76" s="43">
        <f t="shared" si="10"/>
        <v>75.731941444684423</v>
      </c>
      <c r="E76" s="20">
        <v>2575.9</v>
      </c>
      <c r="F76" s="43">
        <f t="shared" si="11"/>
        <v>102.03200507011013</v>
      </c>
      <c r="G76" s="20">
        <v>2456.8000000000002</v>
      </c>
      <c r="H76" s="43">
        <f t="shared" si="12"/>
        <v>95.376373306417179</v>
      </c>
      <c r="I76" s="20">
        <v>2443.1</v>
      </c>
      <c r="J76" s="43">
        <f t="shared" si="13"/>
        <v>99.442364050797778</v>
      </c>
    </row>
    <row r="77" spans="1:10" s="19" customFormat="1" ht="63" x14ac:dyDescent="0.2">
      <c r="A77" s="21" t="s">
        <v>104</v>
      </c>
      <c r="B77" s="20">
        <v>295.3</v>
      </c>
      <c r="C77" s="20">
        <v>384.7</v>
      </c>
      <c r="D77" s="43">
        <f t="shared" si="10"/>
        <v>130.27429732475446</v>
      </c>
      <c r="E77" s="20">
        <v>431.2</v>
      </c>
      <c r="F77" s="43">
        <f t="shared" si="11"/>
        <v>112.08734078502729</v>
      </c>
      <c r="G77" s="20">
        <v>411.3</v>
      </c>
      <c r="H77" s="43">
        <f t="shared" si="12"/>
        <v>95.384972170686453</v>
      </c>
      <c r="I77" s="20">
        <v>409.2</v>
      </c>
      <c r="J77" s="43">
        <f t="shared" si="13"/>
        <v>99.489423778264026</v>
      </c>
    </row>
    <row r="78" spans="1:10" s="19" customFormat="1" ht="31.5" x14ac:dyDescent="0.2">
      <c r="A78" s="21" t="s">
        <v>105</v>
      </c>
      <c r="B78" s="20">
        <v>420</v>
      </c>
      <c r="C78" s="20">
        <v>437.2</v>
      </c>
      <c r="D78" s="43">
        <f t="shared" si="10"/>
        <v>104.09523809523809</v>
      </c>
      <c r="E78" s="20">
        <v>463.4</v>
      </c>
      <c r="F78" s="43">
        <f t="shared" si="11"/>
        <v>105.99268069533395</v>
      </c>
      <c r="G78" s="20">
        <v>442</v>
      </c>
      <c r="H78" s="43">
        <f t="shared" si="12"/>
        <v>95.381959430297812</v>
      </c>
      <c r="I78" s="20">
        <v>439.5</v>
      </c>
      <c r="J78" s="43">
        <f t="shared" si="13"/>
        <v>99.434389140271492</v>
      </c>
    </row>
    <row r="79" spans="1:10" s="19" customFormat="1" ht="47.25" x14ac:dyDescent="0.2">
      <c r="A79" s="21" t="s">
        <v>106</v>
      </c>
      <c r="B79" s="20">
        <v>393.9</v>
      </c>
      <c r="C79" s="20">
        <v>441.7</v>
      </c>
      <c r="D79" s="43">
        <f t="shared" si="10"/>
        <v>112.13505965981214</v>
      </c>
      <c r="E79" s="20">
        <v>551.1</v>
      </c>
      <c r="F79" s="43">
        <f t="shared" si="11"/>
        <v>124.76794204211004</v>
      </c>
      <c r="G79" s="20">
        <v>525.6</v>
      </c>
      <c r="H79" s="43">
        <f t="shared" si="12"/>
        <v>95.372890582471427</v>
      </c>
      <c r="I79" s="20">
        <v>522.70000000000005</v>
      </c>
      <c r="J79" s="43">
        <f t="shared" si="13"/>
        <v>99.448249619482496</v>
      </c>
    </row>
    <row r="80" spans="1:10" s="19" customFormat="1" ht="31.5" x14ac:dyDescent="0.2">
      <c r="A80" s="21" t="s">
        <v>107</v>
      </c>
      <c r="B80" s="20">
        <v>6357.2</v>
      </c>
      <c r="C80" s="20">
        <v>6140</v>
      </c>
      <c r="D80" s="43">
        <f t="shared" si="10"/>
        <v>96.583401497514629</v>
      </c>
      <c r="E80" s="20">
        <v>6150</v>
      </c>
      <c r="F80" s="43">
        <f t="shared" si="11"/>
        <v>100.1628664495114</v>
      </c>
      <c r="G80" s="20">
        <v>5865.6</v>
      </c>
      <c r="H80" s="43">
        <f t="shared" si="12"/>
        <v>95.37560975609756</v>
      </c>
      <c r="I80" s="20">
        <v>5833.2</v>
      </c>
      <c r="J80" s="43">
        <f t="shared" si="13"/>
        <v>99.447626841243846</v>
      </c>
    </row>
    <row r="81" spans="1:10" s="19" customFormat="1" ht="31.5" x14ac:dyDescent="0.2">
      <c r="A81" s="21" t="s">
        <v>108</v>
      </c>
      <c r="B81" s="20">
        <v>77.400000000000006</v>
      </c>
      <c r="C81" s="20">
        <v>151.80000000000001</v>
      </c>
      <c r="D81" s="43">
        <f t="shared" si="10"/>
        <v>196.12403100775194</v>
      </c>
      <c r="E81" s="20">
        <v>114.8</v>
      </c>
      <c r="F81" s="43">
        <f t="shared" si="11"/>
        <v>75.625823451910406</v>
      </c>
      <c r="G81" s="20">
        <v>109.5</v>
      </c>
      <c r="H81" s="43">
        <f t="shared" si="12"/>
        <v>95.383275261324044</v>
      </c>
      <c r="I81" s="20">
        <v>108.9</v>
      </c>
      <c r="J81" s="43">
        <f t="shared" si="13"/>
        <v>99.452054794520549</v>
      </c>
    </row>
    <row r="82" spans="1:10" s="19" customFormat="1" ht="47.25" x14ac:dyDescent="0.2">
      <c r="A82" s="21" t="s">
        <v>109</v>
      </c>
      <c r="B82" s="20">
        <v>1090.7</v>
      </c>
      <c r="C82" s="20">
        <v>1289.7</v>
      </c>
      <c r="D82" s="43">
        <f t="shared" si="10"/>
        <v>118.24516365636748</v>
      </c>
      <c r="E82" s="20">
        <v>1400.8</v>
      </c>
      <c r="F82" s="43">
        <f t="shared" si="11"/>
        <v>108.61440645111266</v>
      </c>
      <c r="G82" s="20">
        <v>1335.9</v>
      </c>
      <c r="H82" s="43">
        <f t="shared" si="12"/>
        <v>95.366933181039414</v>
      </c>
      <c r="I82" s="20">
        <v>1328.5</v>
      </c>
      <c r="J82" s="43">
        <f t="shared" si="13"/>
        <v>99.4460663223295</v>
      </c>
    </row>
    <row r="83" spans="1:10" s="19" customFormat="1" ht="31.5" x14ac:dyDescent="0.2">
      <c r="A83" s="21" t="s">
        <v>117</v>
      </c>
      <c r="B83" s="20"/>
      <c r="C83" s="20">
        <v>75.8</v>
      </c>
      <c r="D83" s="36"/>
      <c r="E83" s="20">
        <v>78.8</v>
      </c>
      <c r="F83" s="43">
        <f t="shared" si="11"/>
        <v>103.95778364116094</v>
      </c>
      <c r="G83" s="20">
        <v>75.2</v>
      </c>
      <c r="H83" s="43">
        <f t="shared" si="12"/>
        <v>95.431472081218288</v>
      </c>
      <c r="I83" s="20">
        <v>74.8</v>
      </c>
      <c r="J83" s="43">
        <f t="shared" si="13"/>
        <v>99.468085106382972</v>
      </c>
    </row>
    <row r="84" spans="1:10" s="19" customFormat="1" ht="31.5" x14ac:dyDescent="0.2">
      <c r="A84" s="21" t="s">
        <v>118</v>
      </c>
      <c r="B84" s="20"/>
      <c r="C84" s="20">
        <v>1049.5999999999999</v>
      </c>
      <c r="D84" s="36"/>
      <c r="E84" s="20">
        <v>1049.5999999999999</v>
      </c>
      <c r="F84" s="43">
        <f t="shared" si="11"/>
        <v>100</v>
      </c>
      <c r="G84" s="20">
        <v>1001.1</v>
      </c>
      <c r="H84" s="43">
        <f t="shared" si="12"/>
        <v>95.379192073170742</v>
      </c>
      <c r="I84" s="20">
        <v>995.6</v>
      </c>
      <c r="J84" s="43">
        <f t="shared" si="13"/>
        <v>99.450604335231233</v>
      </c>
    </row>
    <row r="85" spans="1:10" s="19" customFormat="1" x14ac:dyDescent="0.2">
      <c r="A85" s="23" t="s">
        <v>27</v>
      </c>
      <c r="B85" s="26">
        <f>B86+B87+B88+B89+B90+B91+B92+B93+B94+B95+B96+B97</f>
        <v>43972.750000000007</v>
      </c>
      <c r="C85" s="26">
        <f>C86+C87+C88+C89+C90+C91+C92+C93+C94+C95+C96+C97</f>
        <v>41060.199999999997</v>
      </c>
      <c r="D85" s="43">
        <f t="shared" si="10"/>
        <v>93.376466106850245</v>
      </c>
      <c r="E85" s="26">
        <f>E86+E87+E88+E89+E90+E91+E92+E93+E94+E95+E96+E97</f>
        <v>35951.200000000004</v>
      </c>
      <c r="F85" s="43">
        <f t="shared" si="11"/>
        <v>87.557293924530342</v>
      </c>
      <c r="G85" s="26">
        <f>G86+G87+G88+G89+G90+G91+G92+G93+G94+G95+G96+G97</f>
        <v>34288.699999999997</v>
      </c>
      <c r="H85" s="43">
        <f t="shared" si="12"/>
        <v>95.375675916241988</v>
      </c>
      <c r="I85" s="26">
        <f>I86+I87+I88+I89+I90+I91+I92+I93+I94+I95+I96+I97</f>
        <v>34097.700000000004</v>
      </c>
      <c r="J85" s="43">
        <f t="shared" si="13"/>
        <v>99.442965175116029</v>
      </c>
    </row>
    <row r="86" spans="1:10" s="19" customFormat="1" ht="47.25" x14ac:dyDescent="0.2">
      <c r="A86" s="21" t="s">
        <v>110</v>
      </c>
      <c r="B86" s="25">
        <v>11627.1</v>
      </c>
      <c r="C86" s="25">
        <v>12428.3</v>
      </c>
      <c r="D86" s="43">
        <f t="shared" si="10"/>
        <v>106.89079822139655</v>
      </c>
      <c r="E86" s="25">
        <v>15050.2</v>
      </c>
      <c r="F86" s="43">
        <f t="shared" si="11"/>
        <v>121.09620784821739</v>
      </c>
      <c r="G86" s="25">
        <v>14354.2</v>
      </c>
      <c r="H86" s="43">
        <f t="shared" si="12"/>
        <v>95.375476737850661</v>
      </c>
      <c r="I86" s="25">
        <v>14274.2</v>
      </c>
      <c r="J86" s="43">
        <f t="shared" si="13"/>
        <v>99.442671831241029</v>
      </c>
    </row>
    <row r="87" spans="1:10" s="19" customFormat="1" ht="31.5" x14ac:dyDescent="0.2">
      <c r="A87" s="21" t="s">
        <v>111</v>
      </c>
      <c r="B87" s="25">
        <v>4410.6000000000004</v>
      </c>
      <c r="C87" s="25">
        <v>4221.3999999999996</v>
      </c>
      <c r="D87" s="43">
        <f t="shared" si="10"/>
        <v>95.710334194894102</v>
      </c>
      <c r="E87" s="25">
        <v>4697.7</v>
      </c>
      <c r="F87" s="43">
        <f t="shared" si="11"/>
        <v>111.28298668688113</v>
      </c>
      <c r="G87" s="25">
        <v>4480.3999999999996</v>
      </c>
      <c r="H87" s="43">
        <f t="shared" si="12"/>
        <v>95.374332119973602</v>
      </c>
      <c r="I87" s="25">
        <v>4455.5</v>
      </c>
      <c r="J87" s="43">
        <f t="shared" si="13"/>
        <v>99.444246049459878</v>
      </c>
    </row>
    <row r="88" spans="1:10" s="19" customFormat="1" ht="47.25" x14ac:dyDescent="0.2">
      <c r="A88" s="21" t="s">
        <v>112</v>
      </c>
      <c r="B88" s="20">
        <v>15575.5</v>
      </c>
      <c r="C88" s="20">
        <v>451.2</v>
      </c>
      <c r="D88" s="43">
        <f t="shared" si="10"/>
        <v>2.8968572437481943</v>
      </c>
      <c r="E88" s="20"/>
      <c r="F88" s="43">
        <f t="shared" si="11"/>
        <v>0</v>
      </c>
      <c r="G88" s="20"/>
      <c r="H88" s="43"/>
      <c r="I88" s="20"/>
      <c r="J88" s="43"/>
    </row>
    <row r="89" spans="1:10" s="19" customFormat="1" ht="31.5" x14ac:dyDescent="0.2">
      <c r="A89" s="21" t="s">
        <v>113</v>
      </c>
      <c r="B89" s="20">
        <v>957.6</v>
      </c>
      <c r="C89" s="20">
        <v>957.5</v>
      </c>
      <c r="D89" s="36"/>
      <c r="E89" s="20"/>
      <c r="F89" s="43">
        <f t="shared" si="11"/>
        <v>0</v>
      </c>
      <c r="G89" s="20"/>
      <c r="H89" s="43"/>
      <c r="I89" s="20"/>
      <c r="J89" s="43"/>
    </row>
    <row r="90" spans="1:10" s="19" customFormat="1" x14ac:dyDescent="0.2">
      <c r="A90" s="21" t="s">
        <v>114</v>
      </c>
      <c r="B90" s="20">
        <v>2262.5</v>
      </c>
      <c r="C90" s="20">
        <v>2274</v>
      </c>
      <c r="D90" s="43">
        <f t="shared" si="10"/>
        <v>100.50828729281768</v>
      </c>
      <c r="E90" s="20">
        <v>2767</v>
      </c>
      <c r="F90" s="43">
        <f t="shared" si="11"/>
        <v>121.67985927880387</v>
      </c>
      <c r="G90" s="20">
        <v>2639.2</v>
      </c>
      <c r="H90" s="43">
        <f t="shared" si="12"/>
        <v>95.381279363932038</v>
      </c>
      <c r="I90" s="20">
        <v>2624.4</v>
      </c>
      <c r="J90" s="43">
        <f t="shared" si="13"/>
        <v>99.43922400727493</v>
      </c>
    </row>
    <row r="91" spans="1:10" s="19" customFormat="1" ht="54.6" customHeight="1" x14ac:dyDescent="0.2">
      <c r="A91" s="21" t="s">
        <v>26</v>
      </c>
      <c r="B91" s="20">
        <v>1717.05</v>
      </c>
      <c r="C91" s="20">
        <v>2419.1</v>
      </c>
      <c r="D91" s="43">
        <f t="shared" si="10"/>
        <v>140.8869864010949</v>
      </c>
      <c r="E91" s="20">
        <v>4210.5</v>
      </c>
      <c r="F91" s="43">
        <f t="shared" si="11"/>
        <v>174.05233351246332</v>
      </c>
      <c r="G91" s="20">
        <v>4015.8</v>
      </c>
      <c r="H91" s="43">
        <f t="shared" si="12"/>
        <v>95.375846099038128</v>
      </c>
      <c r="I91" s="20">
        <v>3993.4</v>
      </c>
      <c r="J91" s="43">
        <f t="shared" si="13"/>
        <v>99.442203296976942</v>
      </c>
    </row>
    <row r="92" spans="1:10" s="19" customFormat="1" ht="47.25" x14ac:dyDescent="0.2">
      <c r="A92" s="24" t="s">
        <v>25</v>
      </c>
      <c r="B92" s="20">
        <v>6328.1</v>
      </c>
      <c r="C92" s="20">
        <v>13660.4</v>
      </c>
      <c r="D92" s="43">
        <f t="shared" si="10"/>
        <v>215.8689021981321</v>
      </c>
      <c r="E92" s="20">
        <v>3330</v>
      </c>
      <c r="F92" s="43">
        <f t="shared" si="11"/>
        <v>24.377031419284943</v>
      </c>
      <c r="G92" s="20">
        <v>3176</v>
      </c>
      <c r="H92" s="43">
        <f t="shared" si="12"/>
        <v>95.375375375375384</v>
      </c>
      <c r="I92" s="20">
        <v>3158.3</v>
      </c>
      <c r="J92" s="43">
        <f t="shared" si="13"/>
        <v>99.442695214105797</v>
      </c>
    </row>
    <row r="93" spans="1:10" s="19" customFormat="1" ht="78.75" x14ac:dyDescent="0.2">
      <c r="A93" s="24" t="s">
        <v>24</v>
      </c>
      <c r="B93" s="20">
        <v>867</v>
      </c>
      <c r="C93" s="20"/>
      <c r="D93" s="43">
        <f t="shared" si="10"/>
        <v>0</v>
      </c>
      <c r="E93" s="20">
        <v>2518.1999999999998</v>
      </c>
      <c r="F93" s="43" t="e">
        <f t="shared" si="11"/>
        <v>#DIV/0!</v>
      </c>
      <c r="G93" s="20">
        <v>2401.6999999999998</v>
      </c>
      <c r="H93" s="43">
        <f t="shared" si="12"/>
        <v>95.373679612421569</v>
      </c>
      <c r="I93" s="20">
        <v>2388.4</v>
      </c>
      <c r="J93" s="43">
        <f t="shared" si="13"/>
        <v>99.446225590206936</v>
      </c>
    </row>
    <row r="94" spans="1:10" s="19" customFormat="1" ht="31.5" x14ac:dyDescent="0.2">
      <c r="A94" s="24" t="s">
        <v>23</v>
      </c>
      <c r="B94" s="20">
        <v>227.3</v>
      </c>
      <c r="C94" s="20">
        <v>56.3</v>
      </c>
      <c r="D94" s="43">
        <f t="shared" si="10"/>
        <v>24.769027716673996</v>
      </c>
      <c r="E94" s="20">
        <v>6.3</v>
      </c>
      <c r="F94" s="43">
        <f t="shared" si="11"/>
        <v>11.190053285968029</v>
      </c>
      <c r="G94" s="20">
        <v>6</v>
      </c>
      <c r="H94" s="43">
        <f t="shared" si="12"/>
        <v>95.238095238095241</v>
      </c>
      <c r="I94" s="20">
        <v>6</v>
      </c>
      <c r="J94" s="43">
        <f t="shared" si="13"/>
        <v>100</v>
      </c>
    </row>
    <row r="95" spans="1:10" s="19" customFormat="1" ht="31.5" x14ac:dyDescent="0.2">
      <c r="A95" s="24" t="s">
        <v>126</v>
      </c>
      <c r="B95" s="20"/>
      <c r="C95" s="20"/>
      <c r="D95" s="43"/>
      <c r="E95" s="20">
        <v>3371.3</v>
      </c>
      <c r="F95" s="43" t="e">
        <f t="shared" si="11"/>
        <v>#DIV/0!</v>
      </c>
      <c r="G95" s="20">
        <v>3215.4</v>
      </c>
      <c r="H95" s="43">
        <f t="shared" si="12"/>
        <v>95.375671106101507</v>
      </c>
      <c r="I95" s="20">
        <v>3197.5</v>
      </c>
      <c r="J95" s="43">
        <f t="shared" si="13"/>
        <v>99.443304099023436</v>
      </c>
    </row>
    <row r="96" spans="1:10" s="19" customFormat="1" ht="31.5" x14ac:dyDescent="0.2">
      <c r="A96" s="24" t="s">
        <v>125</v>
      </c>
      <c r="B96" s="20"/>
      <c r="C96" s="20">
        <v>3000</v>
      </c>
      <c r="D96" s="43"/>
      <c r="E96" s="20"/>
      <c r="F96" s="43"/>
      <c r="G96" s="20"/>
      <c r="H96" s="43"/>
      <c r="I96" s="20"/>
      <c r="J96" s="43"/>
    </row>
    <row r="97" spans="1:10" s="19" customFormat="1" ht="31.5" x14ac:dyDescent="0.2">
      <c r="A97" s="24" t="s">
        <v>119</v>
      </c>
      <c r="B97" s="20"/>
      <c r="C97" s="20">
        <v>1592</v>
      </c>
      <c r="D97" s="43"/>
      <c r="E97" s="20"/>
      <c r="F97" s="43"/>
      <c r="G97" s="20"/>
      <c r="H97" s="43"/>
      <c r="I97" s="20"/>
      <c r="J97" s="43"/>
    </row>
    <row r="98" spans="1:10" s="19" customFormat="1" x14ac:dyDescent="0.2">
      <c r="A98" s="23" t="s">
        <v>22</v>
      </c>
      <c r="B98" s="22">
        <f>B99</f>
        <v>1015</v>
      </c>
      <c r="C98" s="22">
        <f>C99</f>
        <v>3810.1</v>
      </c>
      <c r="D98" s="43">
        <f t="shared" si="10"/>
        <v>375.37931034482756</v>
      </c>
      <c r="E98" s="22">
        <f>E99</f>
        <v>1748</v>
      </c>
      <c r="F98" s="43">
        <f t="shared" si="11"/>
        <v>45.878060943282328</v>
      </c>
      <c r="G98" s="22">
        <f>G99</f>
        <v>1765</v>
      </c>
      <c r="H98" s="43">
        <f t="shared" si="12"/>
        <v>100.97254004576659</v>
      </c>
      <c r="I98" s="22">
        <f>I99</f>
        <v>1786</v>
      </c>
      <c r="J98" s="43">
        <f t="shared" si="13"/>
        <v>101.18980169971672</v>
      </c>
    </row>
    <row r="99" spans="1:10" s="19" customFormat="1" ht="63" x14ac:dyDescent="0.2">
      <c r="A99" s="21" t="s">
        <v>115</v>
      </c>
      <c r="B99" s="20">
        <v>1015</v>
      </c>
      <c r="C99" s="20">
        <v>3810.1</v>
      </c>
      <c r="D99" s="43">
        <f t="shared" si="10"/>
        <v>375.37931034482756</v>
      </c>
      <c r="E99" s="20">
        <v>1748</v>
      </c>
      <c r="F99" s="43">
        <f t="shared" si="11"/>
        <v>45.878060943282328</v>
      </c>
      <c r="G99" s="20">
        <v>1765</v>
      </c>
      <c r="H99" s="43">
        <f t="shared" si="12"/>
        <v>100.97254004576659</v>
      </c>
      <c r="I99" s="20">
        <v>1786</v>
      </c>
      <c r="J99" s="43">
        <f t="shared" si="13"/>
        <v>101.18980169971672</v>
      </c>
    </row>
    <row r="100" spans="1:10" s="16" customFormat="1" x14ac:dyDescent="0.2">
      <c r="A100" s="18"/>
      <c r="B100" s="17"/>
      <c r="C100" s="17"/>
      <c r="D100" s="36"/>
      <c r="E100" s="17"/>
      <c r="F100" s="43"/>
      <c r="G100" s="17"/>
      <c r="H100" s="43"/>
      <c r="I100" s="17"/>
      <c r="J100" s="43"/>
    </row>
    <row r="101" spans="1:10" s="16" customFormat="1" x14ac:dyDescent="0.2">
      <c r="A101" s="18" t="s">
        <v>21</v>
      </c>
      <c r="B101" s="17">
        <f>B49+B44</f>
        <v>544090.14999999991</v>
      </c>
      <c r="C101" s="17">
        <f>C49+C44</f>
        <v>564791.5</v>
      </c>
      <c r="D101" s="36">
        <f t="shared" si="10"/>
        <v>103.80476470673106</v>
      </c>
      <c r="E101" s="17">
        <f>E49+E44</f>
        <v>601620.1</v>
      </c>
      <c r="F101" s="36">
        <f t="shared" si="11"/>
        <v>106.52074261032611</v>
      </c>
      <c r="G101" s="17">
        <f>G49+G44</f>
        <v>577328.89999999991</v>
      </c>
      <c r="H101" s="36">
        <f t="shared" si="12"/>
        <v>95.962368943457818</v>
      </c>
      <c r="I101" s="17">
        <f>I49+I44</f>
        <v>579688</v>
      </c>
      <c r="J101" s="36">
        <f t="shared" si="13"/>
        <v>100.40862323018995</v>
      </c>
    </row>
    <row r="102" spans="1:10" s="14" customFormat="1" x14ac:dyDescent="0.2">
      <c r="A102" s="15"/>
      <c r="B102" s="4"/>
      <c r="C102" s="4"/>
      <c r="D102" s="4"/>
      <c r="E102" s="4"/>
      <c r="F102" s="43"/>
      <c r="G102" s="4"/>
      <c r="H102" s="43"/>
      <c r="I102" s="4"/>
      <c r="J102" s="36"/>
    </row>
    <row r="103" spans="1:10" s="6" customFormat="1" x14ac:dyDescent="0.2">
      <c r="A103" s="5" t="s">
        <v>20</v>
      </c>
      <c r="B103" s="4"/>
      <c r="C103" s="4"/>
      <c r="D103" s="43"/>
      <c r="E103" s="4"/>
      <c r="F103" s="43"/>
      <c r="G103" s="4"/>
      <c r="H103" s="43"/>
      <c r="I103" s="4"/>
      <c r="J103" s="36"/>
    </row>
    <row r="104" spans="1:10" s="6" customFormat="1" x14ac:dyDescent="0.2">
      <c r="A104" s="10" t="s">
        <v>19</v>
      </c>
      <c r="B104" s="13"/>
      <c r="C104" s="13"/>
      <c r="D104" s="13"/>
      <c r="E104" s="13"/>
      <c r="F104" s="43"/>
      <c r="G104" s="13"/>
      <c r="H104" s="43"/>
      <c r="I104" s="13"/>
      <c r="J104" s="36"/>
    </row>
    <row r="105" spans="1:10" s="6" customFormat="1" x14ac:dyDescent="0.2">
      <c r="A105" s="12"/>
      <c r="B105" s="7"/>
      <c r="C105" s="7"/>
      <c r="D105" s="7"/>
      <c r="E105" s="7"/>
      <c r="F105" s="43"/>
      <c r="G105" s="7"/>
      <c r="H105" s="43"/>
      <c r="I105" s="7"/>
      <c r="J105" s="36"/>
    </row>
    <row r="106" spans="1:10" s="6" customFormat="1" x14ac:dyDescent="0.2">
      <c r="A106" s="11" t="s">
        <v>18</v>
      </c>
      <c r="B106" s="7"/>
      <c r="C106" s="7"/>
      <c r="D106" s="7"/>
      <c r="E106" s="7"/>
      <c r="F106" s="43"/>
      <c r="G106" s="7"/>
      <c r="H106" s="43"/>
      <c r="I106" s="7"/>
      <c r="J106" s="36"/>
    </row>
    <row r="107" spans="1:10" s="6" customFormat="1" x14ac:dyDescent="0.2">
      <c r="A107" s="5" t="s">
        <v>17</v>
      </c>
      <c r="B107" s="9">
        <v>50222.1</v>
      </c>
      <c r="C107" s="9">
        <v>53203.6</v>
      </c>
      <c r="D107" s="43">
        <f t="shared" ref="D107:D125" si="14">C107/B107%</f>
        <v>105.93662949179743</v>
      </c>
      <c r="E107" s="9">
        <v>46858.9</v>
      </c>
      <c r="F107" s="43">
        <f t="shared" si="11"/>
        <v>88.07467915704953</v>
      </c>
      <c r="G107" s="9">
        <v>28823.7</v>
      </c>
      <c r="H107" s="43">
        <f t="shared" si="12"/>
        <v>61.511687214168496</v>
      </c>
      <c r="I107" s="9">
        <v>28625.8</v>
      </c>
      <c r="J107" s="43">
        <f t="shared" si="13"/>
        <v>99.313412226743949</v>
      </c>
    </row>
    <row r="108" spans="1:10" s="6" customFormat="1" x14ac:dyDescent="0.2">
      <c r="A108" s="5" t="s">
        <v>16</v>
      </c>
      <c r="B108" s="9">
        <v>1603</v>
      </c>
      <c r="C108" s="9">
        <v>1634.4</v>
      </c>
      <c r="D108" s="43">
        <f t="shared" si="14"/>
        <v>101.95882719900187</v>
      </c>
      <c r="E108" s="9">
        <v>1634.8</v>
      </c>
      <c r="F108" s="43">
        <f t="shared" si="11"/>
        <v>100.02447381302005</v>
      </c>
      <c r="G108" s="9">
        <v>1559.6</v>
      </c>
      <c r="H108" s="43">
        <f t="shared" si="12"/>
        <v>95.400048935649622</v>
      </c>
      <c r="I108" s="9">
        <v>1551.2</v>
      </c>
      <c r="J108" s="43">
        <f t="shared" si="13"/>
        <v>99.461400359066445</v>
      </c>
    </row>
    <row r="109" spans="1:10" s="6" customFormat="1" ht="31.5" x14ac:dyDescent="0.2">
      <c r="A109" s="10" t="s">
        <v>15</v>
      </c>
      <c r="B109" s="9">
        <v>1572.2</v>
      </c>
      <c r="C109" s="9">
        <v>1657.2</v>
      </c>
      <c r="D109" s="43">
        <f t="shared" si="14"/>
        <v>105.40643684009667</v>
      </c>
      <c r="E109" s="9">
        <v>1415.8</v>
      </c>
      <c r="F109" s="43">
        <f t="shared" si="11"/>
        <v>85.433260922037178</v>
      </c>
      <c r="G109" s="9">
        <v>1415.8</v>
      </c>
      <c r="H109" s="43">
        <f t="shared" si="12"/>
        <v>100</v>
      </c>
      <c r="I109" s="9">
        <v>1215.8</v>
      </c>
      <c r="J109" s="43">
        <f t="shared" si="13"/>
        <v>85.873710976126574</v>
      </c>
    </row>
    <row r="110" spans="1:10" s="6" customFormat="1" x14ac:dyDescent="0.2">
      <c r="A110" s="5" t="s">
        <v>14</v>
      </c>
      <c r="B110" s="7">
        <v>25478.799999999999</v>
      </c>
      <c r="C110" s="9">
        <v>11576.8</v>
      </c>
      <c r="D110" s="43">
        <f t="shared" si="14"/>
        <v>45.436990753096694</v>
      </c>
      <c r="E110" s="9">
        <v>14244</v>
      </c>
      <c r="F110" s="43">
        <f t="shared" si="11"/>
        <v>123.03918181189968</v>
      </c>
      <c r="G110" s="9">
        <v>13824.5</v>
      </c>
      <c r="H110" s="43">
        <f t="shared" si="12"/>
        <v>97.054900308901992</v>
      </c>
      <c r="I110" s="9">
        <v>13097.2</v>
      </c>
      <c r="J110" s="43">
        <f t="shared" si="13"/>
        <v>94.739050236898265</v>
      </c>
    </row>
    <row r="111" spans="1:10" s="6" customFormat="1" x14ac:dyDescent="0.2">
      <c r="A111" s="5" t="s">
        <v>13</v>
      </c>
      <c r="B111" s="7"/>
      <c r="C111" s="9"/>
      <c r="D111" s="43"/>
      <c r="E111" s="9"/>
      <c r="F111" s="43"/>
      <c r="G111" s="9"/>
      <c r="H111" s="43"/>
      <c r="I111" s="9"/>
      <c r="J111" s="43"/>
    </row>
    <row r="112" spans="1:10" s="6" customFormat="1" x14ac:dyDescent="0.2">
      <c r="A112" s="5" t="s">
        <v>12</v>
      </c>
      <c r="B112" s="7">
        <v>3359</v>
      </c>
      <c r="C112" s="9">
        <v>4598.8</v>
      </c>
      <c r="D112" s="43">
        <f t="shared" si="14"/>
        <v>136.90979458172075</v>
      </c>
      <c r="E112" s="9">
        <v>3958.2</v>
      </c>
      <c r="F112" s="43">
        <f t="shared" si="11"/>
        <v>86.070279203270417</v>
      </c>
      <c r="G112" s="9">
        <v>3958.2</v>
      </c>
      <c r="H112" s="43">
        <f t="shared" si="12"/>
        <v>100</v>
      </c>
      <c r="I112" s="9">
        <v>2958.2</v>
      </c>
      <c r="J112" s="43">
        <f t="shared" si="13"/>
        <v>74.73599110706887</v>
      </c>
    </row>
    <row r="113" spans="1:213" s="6" customFormat="1" x14ac:dyDescent="0.2">
      <c r="A113" s="5" t="s">
        <v>11</v>
      </c>
      <c r="B113" s="7">
        <v>21037.8</v>
      </c>
      <c r="C113" s="9">
        <v>6502.7</v>
      </c>
      <c r="D113" s="43">
        <f t="shared" si="14"/>
        <v>30.909600813773306</v>
      </c>
      <c r="E113" s="9">
        <v>6980</v>
      </c>
      <c r="F113" s="43">
        <f t="shared" si="11"/>
        <v>107.34002798837406</v>
      </c>
      <c r="G113" s="9">
        <v>7077</v>
      </c>
      <c r="H113" s="43">
        <f t="shared" si="12"/>
        <v>101.38968481375359</v>
      </c>
      <c r="I113" s="9">
        <v>7363</v>
      </c>
      <c r="J113" s="43">
        <f t="shared" si="13"/>
        <v>104.04126042108238</v>
      </c>
    </row>
    <row r="114" spans="1:213" s="6" customFormat="1" x14ac:dyDescent="0.2">
      <c r="A114" s="5" t="s">
        <v>10</v>
      </c>
      <c r="B114" s="7">
        <v>1082</v>
      </c>
      <c r="C114" s="9">
        <v>475.25</v>
      </c>
      <c r="D114" s="43">
        <f t="shared" si="14"/>
        <v>43.92329020332717</v>
      </c>
      <c r="E114" s="9">
        <v>3305.8</v>
      </c>
      <c r="F114" s="43">
        <f t="shared" si="11"/>
        <v>695.59179379274065</v>
      </c>
      <c r="G114" s="9">
        <v>2789.3</v>
      </c>
      <c r="H114" s="43">
        <f t="shared" si="12"/>
        <v>84.375945308246116</v>
      </c>
      <c r="I114" s="9">
        <v>2776</v>
      </c>
      <c r="J114" s="43">
        <f t="shared" si="13"/>
        <v>99.523177858243997</v>
      </c>
    </row>
    <row r="115" spans="1:213" s="6" customFormat="1" x14ac:dyDescent="0.2">
      <c r="A115" s="5" t="s">
        <v>9</v>
      </c>
      <c r="B115" s="7">
        <v>3140.5</v>
      </c>
      <c r="C115" s="9">
        <v>8318.2999999999993</v>
      </c>
      <c r="D115" s="43">
        <f t="shared" si="14"/>
        <v>264.87183569495301</v>
      </c>
      <c r="E115" s="9">
        <v>5604.1</v>
      </c>
      <c r="F115" s="43">
        <f t="shared" si="11"/>
        <v>67.370736809203819</v>
      </c>
      <c r="G115" s="9">
        <v>5448.2</v>
      </c>
      <c r="H115" s="43">
        <f t="shared" si="12"/>
        <v>97.218108170803504</v>
      </c>
      <c r="I115" s="9">
        <v>5430.3</v>
      </c>
      <c r="J115" s="43">
        <f t="shared" si="13"/>
        <v>99.671451121471321</v>
      </c>
    </row>
    <row r="116" spans="1:213" s="6" customFormat="1" x14ac:dyDescent="0.2">
      <c r="A116" s="5" t="s">
        <v>8</v>
      </c>
      <c r="B116" s="7">
        <v>353743</v>
      </c>
      <c r="C116" s="9">
        <v>365417.4</v>
      </c>
      <c r="D116" s="43">
        <f t="shared" si="14"/>
        <v>103.30024905086462</v>
      </c>
      <c r="E116" s="9">
        <v>415781.8</v>
      </c>
      <c r="F116" s="43">
        <f t="shared" si="11"/>
        <v>113.78270438134581</v>
      </c>
      <c r="G116" s="9">
        <v>398698.9</v>
      </c>
      <c r="H116" s="43">
        <f t="shared" si="12"/>
        <v>95.891378602911431</v>
      </c>
      <c r="I116" s="9">
        <v>398087.1</v>
      </c>
      <c r="J116" s="43">
        <f t="shared" si="13"/>
        <v>99.846550868336976</v>
      </c>
    </row>
    <row r="117" spans="1:213" s="6" customFormat="1" x14ac:dyDescent="0.2">
      <c r="A117" s="5" t="s">
        <v>7</v>
      </c>
      <c r="B117" s="7">
        <v>42023.5</v>
      </c>
      <c r="C117" s="9">
        <v>45165.1</v>
      </c>
      <c r="D117" s="43">
        <f t="shared" si="14"/>
        <v>107.4758171023356</v>
      </c>
      <c r="E117" s="9">
        <v>48844.6</v>
      </c>
      <c r="F117" s="43">
        <f t="shared" si="11"/>
        <v>108.14677704687911</v>
      </c>
      <c r="G117" s="9">
        <v>47647.8</v>
      </c>
      <c r="H117" s="43">
        <f t="shared" si="12"/>
        <v>97.54978032372054</v>
      </c>
      <c r="I117" s="9">
        <v>47835.5</v>
      </c>
      <c r="J117" s="43">
        <f t="shared" si="13"/>
        <v>100.39393214377159</v>
      </c>
    </row>
    <row r="118" spans="1:213" s="6" customFormat="1" x14ac:dyDescent="0.2">
      <c r="A118" s="5" t="s">
        <v>6</v>
      </c>
      <c r="B118" s="7">
        <v>100</v>
      </c>
      <c r="C118" s="9">
        <v>209</v>
      </c>
      <c r="D118" s="43">
        <f t="shared" si="14"/>
        <v>209</v>
      </c>
      <c r="E118" s="9">
        <v>150</v>
      </c>
      <c r="F118" s="43">
        <f t="shared" si="11"/>
        <v>71.770334928229673</v>
      </c>
      <c r="G118" s="9">
        <v>150</v>
      </c>
      <c r="H118" s="43">
        <f t="shared" si="12"/>
        <v>100</v>
      </c>
      <c r="I118" s="9">
        <v>150</v>
      </c>
      <c r="J118" s="43">
        <f t="shared" si="13"/>
        <v>100</v>
      </c>
    </row>
    <row r="119" spans="1:213" s="6" customFormat="1" x14ac:dyDescent="0.2">
      <c r="A119" s="5" t="s">
        <v>5</v>
      </c>
      <c r="B119" s="7">
        <v>62268.6</v>
      </c>
      <c r="C119" s="9">
        <v>79958.899999999994</v>
      </c>
      <c r="D119" s="43">
        <f t="shared" si="14"/>
        <v>128.40966393977058</v>
      </c>
      <c r="E119" s="9">
        <v>67788.899999999994</v>
      </c>
      <c r="F119" s="43">
        <f t="shared" si="11"/>
        <v>84.779680560888153</v>
      </c>
      <c r="G119" s="9">
        <v>64988.3</v>
      </c>
      <c r="H119" s="43">
        <f t="shared" si="12"/>
        <v>95.868645161671026</v>
      </c>
      <c r="I119" s="9">
        <v>64667</v>
      </c>
      <c r="J119" s="43">
        <f t="shared" si="13"/>
        <v>99.505603316289239</v>
      </c>
    </row>
    <row r="120" spans="1:213" s="6" customFormat="1" x14ac:dyDescent="0.2">
      <c r="A120" s="5" t="s">
        <v>4</v>
      </c>
      <c r="B120" s="7">
        <v>450.3</v>
      </c>
      <c r="C120" s="9">
        <v>454</v>
      </c>
      <c r="D120" s="43">
        <f t="shared" si="14"/>
        <v>100.82167443926271</v>
      </c>
      <c r="E120" s="9">
        <v>439</v>
      </c>
      <c r="F120" s="43">
        <f t="shared" si="11"/>
        <v>96.696035242290748</v>
      </c>
      <c r="G120" s="9">
        <v>439</v>
      </c>
      <c r="H120" s="43">
        <f t="shared" si="12"/>
        <v>100.00000000000001</v>
      </c>
      <c r="I120" s="9">
        <v>439</v>
      </c>
      <c r="J120" s="43">
        <f t="shared" si="13"/>
        <v>100.00000000000001</v>
      </c>
    </row>
    <row r="121" spans="1:213" s="6" customFormat="1" x14ac:dyDescent="0.2">
      <c r="A121" s="5" t="s">
        <v>3</v>
      </c>
      <c r="B121" s="7">
        <v>184.4</v>
      </c>
      <c r="C121" s="9">
        <v>231.7</v>
      </c>
      <c r="D121" s="43">
        <f t="shared" si="14"/>
        <v>125.65075921908893</v>
      </c>
      <c r="E121" s="9">
        <v>218</v>
      </c>
      <c r="F121" s="43">
        <f t="shared" si="11"/>
        <v>94.087181700474758</v>
      </c>
      <c r="G121" s="9">
        <v>218</v>
      </c>
      <c r="H121" s="43">
        <f t="shared" si="12"/>
        <v>99.999999999999986</v>
      </c>
      <c r="I121" s="9">
        <v>218</v>
      </c>
      <c r="J121" s="43">
        <f t="shared" si="13"/>
        <v>99.999999999999986</v>
      </c>
    </row>
    <row r="122" spans="1:213" s="6" customFormat="1" ht="31.5" x14ac:dyDescent="0.2">
      <c r="A122" s="10" t="s">
        <v>2</v>
      </c>
      <c r="B122" s="7"/>
      <c r="C122" s="9"/>
      <c r="D122" s="43"/>
      <c r="E122" s="9"/>
      <c r="F122" s="43"/>
      <c r="G122" s="9"/>
      <c r="H122" s="43"/>
      <c r="I122" s="9"/>
      <c r="J122" s="43"/>
    </row>
    <row r="123" spans="1:213" s="6" customFormat="1" x14ac:dyDescent="0.2">
      <c r="A123" s="8" t="s">
        <v>1</v>
      </c>
      <c r="B123" s="7">
        <v>16742.5</v>
      </c>
      <c r="C123" s="7">
        <v>22669</v>
      </c>
      <c r="D123" s="43">
        <f t="shared" si="14"/>
        <v>135.39793937583991</v>
      </c>
      <c r="E123" s="7">
        <v>19256.5</v>
      </c>
      <c r="F123" s="43">
        <f t="shared" si="11"/>
        <v>84.946402576205386</v>
      </c>
      <c r="G123" s="7">
        <v>19256.5</v>
      </c>
      <c r="H123" s="43">
        <f t="shared" si="12"/>
        <v>100</v>
      </c>
      <c r="I123" s="7">
        <v>19256.5</v>
      </c>
      <c r="J123" s="43">
        <f t="shared" si="13"/>
        <v>100</v>
      </c>
    </row>
    <row r="124" spans="1:213" s="6" customFormat="1" x14ac:dyDescent="0.2">
      <c r="A124" s="5"/>
      <c r="B124" s="7"/>
      <c r="C124" s="7"/>
      <c r="D124" s="43"/>
      <c r="E124" s="7"/>
      <c r="F124" s="43"/>
      <c r="G124" s="7"/>
      <c r="H124" s="43"/>
      <c r="I124" s="7"/>
      <c r="J124" s="36"/>
    </row>
    <row r="125" spans="1:213" x14ac:dyDescent="0.25">
      <c r="A125" s="5" t="s">
        <v>0</v>
      </c>
      <c r="B125" s="4">
        <f>B123+B122+B121+B120+B119+B118+B117+B116+B115+B110+B109+B108+B107</f>
        <v>557528.9</v>
      </c>
      <c r="C125" s="4">
        <f>C123+C122+C121+C120+C119+C118+C117+C116+C115+C110+C109+C108+C107</f>
        <v>590495.39999999991</v>
      </c>
      <c r="D125" s="36">
        <f t="shared" si="14"/>
        <v>105.91296702287538</v>
      </c>
      <c r="E125" s="4">
        <f>E123+E122+E121+E120+E119+E118+E117+E116+E115+E110+E109+E108+E107</f>
        <v>622236.40000000014</v>
      </c>
      <c r="F125" s="36">
        <f t="shared" si="11"/>
        <v>105.375317064282</v>
      </c>
      <c r="G125" s="4">
        <f>G123+G122+G121+G120+G119+G118+G117+G116+G115+G110+G109+G108+G107</f>
        <v>582470.29999999993</v>
      </c>
      <c r="H125" s="36">
        <f t="shared" si="12"/>
        <v>93.609165262591489</v>
      </c>
      <c r="I125" s="4">
        <f>I123+I122+I121+I120+I119+I118+I117+I116+I115+I110+I109+I108+I107</f>
        <v>580573.4</v>
      </c>
      <c r="J125" s="36">
        <f t="shared" si="13"/>
        <v>99.674335326625254</v>
      </c>
    </row>
    <row r="126" spans="1:213" s="2" customFormat="1" x14ac:dyDescent="0.25">
      <c r="A126" s="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</row>
    <row r="127" spans="1:213" s="2" customFormat="1" x14ac:dyDescent="0.25">
      <c r="A127" s="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</row>
    <row r="128" spans="1:213" s="2" customFormat="1" x14ac:dyDescent="0.25">
      <c r="A128" s="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</row>
    <row r="129" spans="1:213" s="2" customFormat="1" x14ac:dyDescent="0.25">
      <c r="A129" s="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</row>
    <row r="130" spans="1:213" s="2" customFormat="1" x14ac:dyDescent="0.25">
      <c r="A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</row>
    <row r="131" spans="1:213" s="2" customFormat="1" x14ac:dyDescent="0.25">
      <c r="A131" s="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</row>
    <row r="132" spans="1:213" s="2" customFormat="1" x14ac:dyDescent="0.25">
      <c r="A132" s="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</row>
    <row r="133" spans="1:213" s="2" customFormat="1" x14ac:dyDescent="0.25">
      <c r="A133" s="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</row>
    <row r="134" spans="1:213" s="2" customFormat="1" x14ac:dyDescent="0.25">
      <c r="A134" s="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</row>
    <row r="135" spans="1:213" s="2" customFormat="1" x14ac:dyDescent="0.25">
      <c r="A135" s="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</row>
    <row r="136" spans="1:213" s="2" customFormat="1" x14ac:dyDescent="0.25">
      <c r="A136" s="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</row>
    <row r="137" spans="1:213" s="2" customFormat="1" x14ac:dyDescent="0.25">
      <c r="A137" s="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</row>
    <row r="138" spans="1:213" s="2" customFormat="1" x14ac:dyDescent="0.25">
      <c r="A138" s="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</row>
    <row r="139" spans="1:213" s="2" customFormat="1" x14ac:dyDescent="0.25">
      <c r="A139" s="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</row>
    <row r="140" spans="1:213" s="2" customFormat="1" x14ac:dyDescent="0.25">
      <c r="A140" s="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</row>
    <row r="141" spans="1:213" s="2" customFormat="1" x14ac:dyDescent="0.25">
      <c r="A141" s="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</row>
    <row r="142" spans="1:213" s="2" customFormat="1" x14ac:dyDescent="0.25">
      <c r="A142" s="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</row>
    <row r="143" spans="1:213" s="2" customFormat="1" x14ac:dyDescent="0.25">
      <c r="A143" s="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</row>
    <row r="144" spans="1:213" s="2" customFormat="1" x14ac:dyDescent="0.25">
      <c r="A144" s="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</row>
    <row r="145" spans="1:213" s="2" customFormat="1" x14ac:dyDescent="0.25">
      <c r="A145" s="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</row>
    <row r="146" spans="1:213" s="2" customFormat="1" x14ac:dyDescent="0.25">
      <c r="A146" s="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</row>
    <row r="147" spans="1:213" s="2" customFormat="1" x14ac:dyDescent="0.25">
      <c r="A147" s="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</row>
    <row r="148" spans="1:213" s="2" customFormat="1" x14ac:dyDescent="0.25">
      <c r="A148" s="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</row>
    <row r="149" spans="1:213" s="2" customFormat="1" x14ac:dyDescent="0.25">
      <c r="A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</row>
    <row r="150" spans="1:213" s="2" customFormat="1" x14ac:dyDescent="0.25">
      <c r="A150" s="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</row>
    <row r="151" spans="1:213" s="2" customFormat="1" x14ac:dyDescent="0.25">
      <c r="A151" s="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</row>
    <row r="152" spans="1:213" s="2" customFormat="1" x14ac:dyDescent="0.25">
      <c r="A152" s="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</row>
    <row r="153" spans="1:213" s="2" customFormat="1" x14ac:dyDescent="0.25">
      <c r="A153" s="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</row>
    <row r="154" spans="1:213" s="2" customFormat="1" x14ac:dyDescent="0.25">
      <c r="A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</row>
    <row r="155" spans="1:213" s="2" customFormat="1" x14ac:dyDescent="0.25">
      <c r="A155" s="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</row>
    <row r="156" spans="1:213" s="2" customFormat="1" x14ac:dyDescent="0.25">
      <c r="A156" s="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</row>
    <row r="157" spans="1:213" s="2" customFormat="1" x14ac:dyDescent="0.25">
      <c r="A157" s="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</row>
    <row r="158" spans="1:213" s="2" customFormat="1" x14ac:dyDescent="0.25">
      <c r="A158" s="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</row>
    <row r="159" spans="1:213" s="2" customFormat="1" x14ac:dyDescent="0.25">
      <c r="A159" s="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</row>
    <row r="160" spans="1:213" s="2" customFormat="1" x14ac:dyDescent="0.25">
      <c r="A160" s="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</row>
    <row r="161" spans="1:213" s="2" customFormat="1" x14ac:dyDescent="0.25">
      <c r="A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</row>
    <row r="162" spans="1:213" s="2" customFormat="1" x14ac:dyDescent="0.25">
      <c r="A162" s="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</row>
    <row r="163" spans="1:213" s="2" customFormat="1" x14ac:dyDescent="0.25">
      <c r="A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</row>
    <row r="164" spans="1:213" s="2" customFormat="1" x14ac:dyDescent="0.25">
      <c r="A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</row>
    <row r="165" spans="1:213" s="2" customFormat="1" x14ac:dyDescent="0.25">
      <c r="A165" s="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</row>
    <row r="166" spans="1:213" s="2" customFormat="1" x14ac:dyDescent="0.25">
      <c r="A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</row>
    <row r="167" spans="1:213" s="2" customFormat="1" x14ac:dyDescent="0.25">
      <c r="A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</row>
    <row r="168" spans="1:213" s="2" customFormat="1" x14ac:dyDescent="0.25">
      <c r="A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</row>
    <row r="169" spans="1:213" s="2" customFormat="1" x14ac:dyDescent="0.25">
      <c r="A169" s="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</row>
    <row r="170" spans="1:213" s="2" customFormat="1" x14ac:dyDescent="0.25">
      <c r="A170" s="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</row>
    <row r="171" spans="1:213" s="2" customFormat="1" x14ac:dyDescent="0.25">
      <c r="A171" s="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</row>
    <row r="172" spans="1:213" s="2" customFormat="1" x14ac:dyDescent="0.25">
      <c r="A172" s="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</row>
    <row r="173" spans="1:213" s="2" customFormat="1" x14ac:dyDescent="0.25">
      <c r="A173" s="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</row>
    <row r="174" spans="1:213" s="2" customFormat="1" x14ac:dyDescent="0.25">
      <c r="A174" s="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</row>
    <row r="175" spans="1:213" s="2" customFormat="1" x14ac:dyDescent="0.25">
      <c r="A175" s="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</row>
    <row r="176" spans="1:213" s="2" customFormat="1" x14ac:dyDescent="0.25">
      <c r="A176" s="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</row>
    <row r="177" spans="1:213" s="2" customFormat="1" x14ac:dyDescent="0.25">
      <c r="A177" s="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</row>
    <row r="178" spans="1:213" s="2" customFormat="1" x14ac:dyDescent="0.25">
      <c r="A178" s="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</row>
    <row r="179" spans="1:213" s="2" customFormat="1" x14ac:dyDescent="0.25">
      <c r="A179" s="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</row>
    <row r="180" spans="1:213" s="2" customFormat="1" x14ac:dyDescent="0.25">
      <c r="A180" s="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</row>
    <row r="181" spans="1:213" s="2" customFormat="1" x14ac:dyDescent="0.25">
      <c r="A181" s="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</row>
    <row r="182" spans="1:213" s="2" customFormat="1" x14ac:dyDescent="0.25">
      <c r="A182" s="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</row>
    <row r="183" spans="1:213" s="2" customFormat="1" x14ac:dyDescent="0.25">
      <c r="A183" s="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</row>
    <row r="184" spans="1:213" s="2" customFormat="1" x14ac:dyDescent="0.25">
      <c r="A184" s="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</row>
    <row r="185" spans="1:213" s="2" customFormat="1" x14ac:dyDescent="0.25">
      <c r="A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</row>
    <row r="186" spans="1:213" s="2" customFormat="1" x14ac:dyDescent="0.25">
      <c r="A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</row>
    <row r="187" spans="1:213" s="2" customFormat="1" x14ac:dyDescent="0.25">
      <c r="A187" s="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</row>
    <row r="188" spans="1:213" s="2" customFormat="1" x14ac:dyDescent="0.25">
      <c r="A188" s="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</row>
    <row r="189" spans="1:213" s="2" customFormat="1" x14ac:dyDescent="0.25">
      <c r="A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</row>
    <row r="190" spans="1:213" s="2" customFormat="1" x14ac:dyDescent="0.25">
      <c r="A190" s="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</row>
    <row r="191" spans="1:213" s="2" customFormat="1" x14ac:dyDescent="0.25">
      <c r="A191" s="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</row>
    <row r="192" spans="1:213" s="2" customFormat="1" x14ac:dyDescent="0.25">
      <c r="A192" s="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</row>
    <row r="193" spans="1:213" s="2" customFormat="1" x14ac:dyDescent="0.25">
      <c r="A193" s="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</row>
    <row r="194" spans="1:213" s="2" customFormat="1" x14ac:dyDescent="0.25">
      <c r="A194" s="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</row>
    <row r="195" spans="1:213" s="2" customFormat="1" x14ac:dyDescent="0.25">
      <c r="A195" s="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</row>
    <row r="196" spans="1:213" s="2" customFormat="1" x14ac:dyDescent="0.25">
      <c r="A196" s="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</row>
    <row r="197" spans="1:213" s="2" customFormat="1" x14ac:dyDescent="0.25">
      <c r="A197" s="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</row>
    <row r="198" spans="1:213" s="2" customFormat="1" x14ac:dyDescent="0.25">
      <c r="A198" s="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</row>
    <row r="199" spans="1:213" s="2" customFormat="1" x14ac:dyDescent="0.25">
      <c r="A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</row>
    <row r="200" spans="1:213" s="2" customFormat="1" x14ac:dyDescent="0.25">
      <c r="A200" s="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</row>
    <row r="201" spans="1:213" s="2" customFormat="1" x14ac:dyDescent="0.25">
      <c r="A201" s="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</row>
    <row r="202" spans="1:213" s="2" customFormat="1" x14ac:dyDescent="0.25">
      <c r="A202" s="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</row>
    <row r="203" spans="1:213" s="2" customFormat="1" x14ac:dyDescent="0.25">
      <c r="A203" s="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</row>
    <row r="204" spans="1:213" s="2" customFormat="1" x14ac:dyDescent="0.25">
      <c r="A204" s="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</row>
    <row r="205" spans="1:213" s="2" customFormat="1" x14ac:dyDescent="0.25">
      <c r="A205" s="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</row>
    <row r="206" spans="1:213" s="2" customFormat="1" x14ac:dyDescent="0.25">
      <c r="A206" s="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</row>
    <row r="207" spans="1:213" s="2" customFormat="1" x14ac:dyDescent="0.25">
      <c r="A207" s="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</row>
    <row r="208" spans="1:213" s="2" customFormat="1" x14ac:dyDescent="0.25">
      <c r="A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</row>
    <row r="209" spans="1:213" s="2" customFormat="1" x14ac:dyDescent="0.25">
      <c r="A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</row>
    <row r="210" spans="1:213" s="2" customFormat="1" x14ac:dyDescent="0.25">
      <c r="A210" s="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</row>
    <row r="211" spans="1:213" s="2" customFormat="1" x14ac:dyDescent="0.25">
      <c r="A211" s="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</row>
    <row r="212" spans="1:213" s="2" customFormat="1" x14ac:dyDescent="0.25">
      <c r="A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</row>
    <row r="213" spans="1:213" s="2" customFormat="1" x14ac:dyDescent="0.25">
      <c r="A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</row>
  </sheetData>
  <mergeCells count="2">
    <mergeCell ref="A1:J1"/>
    <mergeCell ref="A2:J2"/>
  </mergeCells>
  <pageMargins left="0.23622047244094491" right="0.23622047244094491" top="0.47" bottom="0.34" header="0.47" footer="0.19"/>
  <pageSetup paperSize="9" scale="76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 КБ 2019г.</vt:lpstr>
      <vt:lpstr>'ПРОГНОЗ КБ 2019г.'!Заголовки_для_печати</vt:lpstr>
      <vt:lpstr>'ПРОГНОЗ КБ 2019г.'!Область_печати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Ошкулуг Айлана Арменовна</dc:creator>
  <cp:lastModifiedBy>Куулар</cp:lastModifiedBy>
  <cp:lastPrinted>2018-10-31T11:14:50Z</cp:lastPrinted>
  <dcterms:created xsi:type="dcterms:W3CDTF">2018-10-31T11:14:18Z</dcterms:created>
  <dcterms:modified xsi:type="dcterms:W3CDTF">2019-11-09T08:52:25Z</dcterms:modified>
</cp:coreProperties>
</file>