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370" windowHeight="9180"/>
  </bookViews>
  <sheets>
    <sheet name="ПРОГНОЗ КБ " sheetId="1" r:id="rId1"/>
  </sheets>
  <definedNames>
    <definedName name="_xlnm.Print_Titles" localSheetId="0">'ПРОГНОЗ КБ '!$4:$5</definedName>
    <definedName name="_xlnm.Print_Area" localSheetId="0">'ПРОГНОЗ КБ '!$A$1:$J$125</definedName>
  </definedNames>
  <calcPr calcId="144525"/>
</workbook>
</file>

<file path=xl/calcChain.xml><?xml version="1.0" encoding="utf-8"?>
<calcChain xmlns="http://schemas.openxmlformats.org/spreadsheetml/2006/main">
  <c r="E56" i="1" l="1"/>
  <c r="E79" i="1"/>
  <c r="F90" i="1"/>
  <c r="F91" i="1"/>
  <c r="F92" i="1"/>
  <c r="F93" i="1"/>
  <c r="D92" i="1"/>
  <c r="D93" i="1"/>
  <c r="D94" i="1"/>
  <c r="D95" i="1"/>
  <c r="I79" i="1"/>
  <c r="G79" i="1"/>
  <c r="C79" i="1"/>
  <c r="B79" i="1"/>
  <c r="D122" i="1" l="1"/>
  <c r="C96" i="1"/>
  <c r="F78" i="1"/>
  <c r="D77" i="1"/>
  <c r="F77" i="1"/>
  <c r="B96" i="1"/>
  <c r="I56" i="1"/>
  <c r="G56" i="1"/>
  <c r="C56" i="1"/>
  <c r="B56" i="1"/>
  <c r="B125" i="1"/>
  <c r="D85" i="1" l="1"/>
  <c r="F85" i="1"/>
  <c r="I96" i="1" l="1"/>
  <c r="G96" i="1"/>
  <c r="H97" i="1"/>
  <c r="J92" i="1"/>
  <c r="H92" i="1"/>
  <c r="J85" i="1"/>
  <c r="H85" i="1"/>
  <c r="J78" i="1"/>
  <c r="H78" i="1"/>
  <c r="J77" i="1"/>
  <c r="H77" i="1"/>
  <c r="H75" i="1"/>
  <c r="H74" i="1"/>
  <c r="H69" i="1"/>
  <c r="E96" i="1"/>
  <c r="F56" i="1"/>
  <c r="D103" i="1"/>
  <c r="E8" i="1"/>
  <c r="G8" i="1"/>
  <c r="I8" i="1"/>
  <c r="C35" i="1"/>
  <c r="B35" i="1"/>
  <c r="D56" i="1" l="1"/>
  <c r="J94" i="1" l="1"/>
  <c r="J95" i="1"/>
  <c r="H94" i="1"/>
  <c r="H95" i="1"/>
  <c r="J93" i="1"/>
  <c r="J89" i="1"/>
  <c r="H93" i="1"/>
  <c r="J83" i="1"/>
  <c r="H83" i="1"/>
  <c r="F83" i="1"/>
  <c r="D101" i="1"/>
  <c r="J87" i="1" l="1"/>
  <c r="H87" i="1"/>
  <c r="D104" i="1"/>
  <c r="J36" i="1"/>
  <c r="H36" i="1"/>
  <c r="H39" i="1"/>
  <c r="H20" i="1"/>
  <c r="E14" i="1"/>
  <c r="E11" i="1"/>
  <c r="D99" i="1" l="1"/>
  <c r="D100" i="1"/>
  <c r="J97" i="1"/>
  <c r="J100" i="1"/>
  <c r="H100" i="1"/>
  <c r="F97" i="1"/>
  <c r="F100" i="1"/>
  <c r="H111" i="1" l="1"/>
  <c r="I125" i="1"/>
  <c r="G125" i="1"/>
  <c r="E125" i="1"/>
  <c r="C125" i="1" l="1"/>
  <c r="H89" i="1"/>
  <c r="F89" i="1"/>
  <c r="J84" i="1"/>
  <c r="H84" i="1"/>
  <c r="F87" i="1"/>
  <c r="J73" i="1"/>
  <c r="J74" i="1"/>
  <c r="J75" i="1"/>
  <c r="J76" i="1"/>
  <c r="H73" i="1"/>
  <c r="H76" i="1"/>
  <c r="F73" i="1"/>
  <c r="F74" i="1"/>
  <c r="F75" i="1"/>
  <c r="F76" i="1"/>
  <c r="D58" i="1"/>
  <c r="D97" i="1"/>
  <c r="D86" i="1"/>
  <c r="D87" i="1"/>
  <c r="D88" i="1"/>
  <c r="D89" i="1"/>
  <c r="D90" i="1"/>
  <c r="D91" i="1"/>
  <c r="D73" i="1"/>
  <c r="D74" i="1"/>
  <c r="D75" i="1"/>
  <c r="D76" i="1"/>
  <c r="D84" i="1"/>
  <c r="J125" i="1" l="1"/>
  <c r="J121" i="1"/>
  <c r="J120" i="1"/>
  <c r="J119" i="1"/>
  <c r="J118" i="1"/>
  <c r="J117" i="1"/>
  <c r="J116" i="1"/>
  <c r="J115" i="1"/>
  <c r="J114" i="1"/>
  <c r="J113" i="1"/>
  <c r="J112" i="1"/>
  <c r="J111" i="1"/>
  <c r="J81" i="1"/>
  <c r="J80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43" i="1"/>
  <c r="J42" i="1"/>
  <c r="J40" i="1"/>
  <c r="J39" i="1"/>
  <c r="J33" i="1"/>
  <c r="J32" i="1"/>
  <c r="J28" i="1"/>
  <c r="J24" i="1"/>
  <c r="J21" i="1"/>
  <c r="J20" i="1"/>
  <c r="J18" i="1"/>
  <c r="J17" i="1"/>
  <c r="J12" i="1"/>
  <c r="J10" i="1"/>
  <c r="H125" i="1"/>
  <c r="H121" i="1"/>
  <c r="H120" i="1"/>
  <c r="H119" i="1"/>
  <c r="H118" i="1"/>
  <c r="H117" i="1"/>
  <c r="H116" i="1"/>
  <c r="H115" i="1"/>
  <c r="H114" i="1"/>
  <c r="H113" i="1"/>
  <c r="H112" i="1"/>
  <c r="H81" i="1"/>
  <c r="H80" i="1"/>
  <c r="H72" i="1"/>
  <c r="H71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43" i="1"/>
  <c r="H42" i="1"/>
  <c r="H40" i="1"/>
  <c r="H33" i="1"/>
  <c r="H32" i="1"/>
  <c r="H28" i="1"/>
  <c r="H24" i="1"/>
  <c r="H21" i="1"/>
  <c r="H18" i="1"/>
  <c r="H17" i="1"/>
  <c r="H12" i="1"/>
  <c r="H10" i="1"/>
  <c r="F125" i="1"/>
  <c r="F121" i="1"/>
  <c r="F120" i="1"/>
  <c r="F119" i="1"/>
  <c r="F118" i="1"/>
  <c r="F117" i="1"/>
  <c r="F116" i="1"/>
  <c r="F115" i="1"/>
  <c r="F114" i="1"/>
  <c r="F113" i="1"/>
  <c r="F112" i="1"/>
  <c r="F111" i="1"/>
  <c r="F84" i="1"/>
  <c r="F81" i="1"/>
  <c r="F80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4" i="1"/>
  <c r="F53" i="1"/>
  <c r="F43" i="1"/>
  <c r="F42" i="1"/>
  <c r="F40" i="1"/>
  <c r="F39" i="1"/>
  <c r="F36" i="1"/>
  <c r="F33" i="1"/>
  <c r="F32" i="1"/>
  <c r="F28" i="1"/>
  <c r="F24" i="1"/>
  <c r="F21" i="1"/>
  <c r="F20" i="1"/>
  <c r="F18" i="1"/>
  <c r="F17" i="1"/>
  <c r="F12" i="1"/>
  <c r="F10" i="1"/>
  <c r="D121" i="1"/>
  <c r="D120" i="1"/>
  <c r="D119" i="1"/>
  <c r="D118" i="1"/>
  <c r="D117" i="1"/>
  <c r="D116" i="1"/>
  <c r="D115" i="1"/>
  <c r="D114" i="1"/>
  <c r="D113" i="1"/>
  <c r="D112" i="1"/>
  <c r="D111" i="1"/>
  <c r="D82" i="1"/>
  <c r="D81" i="1"/>
  <c r="D80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4" i="1"/>
  <c r="D53" i="1"/>
  <c r="D43" i="1"/>
  <c r="D42" i="1"/>
  <c r="D40" i="1"/>
  <c r="D39" i="1"/>
  <c r="D36" i="1"/>
  <c r="D33" i="1"/>
  <c r="D32" i="1"/>
  <c r="D28" i="1"/>
  <c r="D24" i="1"/>
  <c r="D21" i="1"/>
  <c r="D20" i="1"/>
  <c r="D18" i="1"/>
  <c r="D17" i="1"/>
  <c r="D16" i="1"/>
  <c r="D12" i="1"/>
  <c r="D10" i="1"/>
  <c r="C19" i="1"/>
  <c r="D35" i="1"/>
  <c r="C31" i="1"/>
  <c r="B31" i="1"/>
  <c r="B19" i="1"/>
  <c r="C8" i="1"/>
  <c r="F8" i="1" s="1"/>
  <c r="B8" i="1"/>
  <c r="C11" i="1"/>
  <c r="B11" i="1"/>
  <c r="C14" i="1"/>
  <c r="B14" i="1"/>
  <c r="I31" i="1"/>
  <c r="G31" i="1"/>
  <c r="E31" i="1"/>
  <c r="I35" i="1"/>
  <c r="G35" i="1"/>
  <c r="E35" i="1"/>
  <c r="F35" i="1" s="1"/>
  <c r="H8" i="1"/>
  <c r="I11" i="1"/>
  <c r="G11" i="1"/>
  <c r="I14" i="1"/>
  <c r="G14" i="1"/>
  <c r="I19" i="1"/>
  <c r="G19" i="1"/>
  <c r="E19" i="1"/>
  <c r="J96" i="1"/>
  <c r="I52" i="1"/>
  <c r="I50" i="1" s="1"/>
  <c r="I49" i="1" s="1"/>
  <c r="G52" i="1"/>
  <c r="G50" i="1" s="1"/>
  <c r="G49" i="1" s="1"/>
  <c r="E52" i="1"/>
  <c r="E50" i="1" s="1"/>
  <c r="E49" i="1" s="1"/>
  <c r="H56" i="1"/>
  <c r="C52" i="1"/>
  <c r="C50" i="1" s="1"/>
  <c r="C49" i="1" s="1"/>
  <c r="D96" i="1"/>
  <c r="B52" i="1"/>
  <c r="B50" i="1" s="1"/>
  <c r="B49" i="1" s="1"/>
  <c r="B7" i="1" l="1"/>
  <c r="J31" i="1"/>
  <c r="F19" i="1"/>
  <c r="D19" i="1"/>
  <c r="F11" i="1"/>
  <c r="D11" i="1"/>
  <c r="D31" i="1"/>
  <c r="D52" i="1"/>
  <c r="F31" i="1"/>
  <c r="D14" i="1"/>
  <c r="J79" i="1"/>
  <c r="H79" i="1"/>
  <c r="J52" i="1"/>
  <c r="H52" i="1"/>
  <c r="F52" i="1"/>
  <c r="D79" i="1"/>
  <c r="F96" i="1"/>
  <c r="H31" i="1"/>
  <c r="D8" i="1"/>
  <c r="H96" i="1"/>
  <c r="F79" i="1"/>
  <c r="D125" i="1"/>
  <c r="J14" i="1"/>
  <c r="J11" i="1"/>
  <c r="J19" i="1"/>
  <c r="J35" i="1"/>
  <c r="J8" i="1"/>
  <c r="H35" i="1"/>
  <c r="H14" i="1"/>
  <c r="H19" i="1"/>
  <c r="F14" i="1"/>
  <c r="H11" i="1"/>
  <c r="E30" i="1"/>
  <c r="I30" i="1"/>
  <c r="C7" i="1"/>
  <c r="G30" i="1"/>
  <c r="G7" i="1"/>
  <c r="E7" i="1"/>
  <c r="I7" i="1"/>
  <c r="C30" i="1"/>
  <c r="B30" i="1"/>
  <c r="J30" i="1" l="1"/>
  <c r="D30" i="1"/>
  <c r="J50" i="1"/>
  <c r="F50" i="1"/>
  <c r="F49" i="1"/>
  <c r="D50" i="1"/>
  <c r="D7" i="1"/>
  <c r="H49" i="1"/>
  <c r="H50" i="1"/>
  <c r="J7" i="1"/>
  <c r="H30" i="1"/>
  <c r="F30" i="1"/>
  <c r="H7" i="1"/>
  <c r="F7" i="1"/>
  <c r="I44" i="1"/>
  <c r="G44" i="1"/>
  <c r="E44" i="1"/>
  <c r="E105" i="1" s="1"/>
  <c r="B44" i="1"/>
  <c r="B105" i="1" s="1"/>
  <c r="C44" i="1"/>
  <c r="C105" i="1" s="1"/>
  <c r="B107" i="1" l="1"/>
  <c r="E108" i="1"/>
  <c r="E107" i="1"/>
  <c r="D44" i="1"/>
  <c r="I105" i="1"/>
  <c r="D49" i="1"/>
  <c r="J49" i="1"/>
  <c r="J44" i="1"/>
  <c r="G105" i="1"/>
  <c r="H44" i="1"/>
  <c r="F44" i="1"/>
  <c r="B108" i="1" l="1"/>
  <c r="D105" i="1"/>
  <c r="C107" i="1"/>
  <c r="D107" i="1" s="1"/>
  <c r="C108" i="1"/>
  <c r="I108" i="1"/>
  <c r="I107" i="1"/>
  <c r="G107" i="1"/>
  <c r="H107" i="1" s="1"/>
  <c r="G108" i="1"/>
  <c r="J105" i="1"/>
  <c r="F105" i="1"/>
  <c r="H105" i="1"/>
  <c r="D108" i="1" l="1"/>
  <c r="F108" i="1"/>
  <c r="F107" i="1"/>
  <c r="J108" i="1"/>
  <c r="H108" i="1"/>
  <c r="J107" i="1"/>
</calcChain>
</file>

<file path=xl/sharedStrings.xml><?xml version="1.0" encoding="utf-8"?>
<sst xmlns="http://schemas.openxmlformats.org/spreadsheetml/2006/main" count="128" uniqueCount="128">
  <si>
    <t>ВСЕГО РАСХОДОВ</t>
  </si>
  <si>
    <t>МЕЖБЮДЖЕТНЫЕ ТРАНСФЕРТЫ ОБЩЕГО ХАРАКТЕРА</t>
  </si>
  <si>
    <t>ОБСЛУЖИВАНИЕ ГОСУДАРСТВЕННОГО И МУНИЦИПАЛЬНОГО ДОЛГА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</si>
  <si>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</si>
  <si>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</si>
  <si>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</si>
  <si>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</si>
  <si>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 xml:space="preserve">КУЛЬТУРА И КИНЕМАТОГРАФИЯ </t>
  </si>
  <si>
    <t>ОБРАЗОВАНИЕ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</si>
  <si>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</si>
  <si>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</si>
  <si>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</si>
  <si>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</si>
  <si>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</si>
  <si>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</si>
  <si>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</si>
  <si>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</si>
  <si>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</si>
  <si>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 xml:space="preserve">Иные межбюджетные трансферты 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</si>
  <si>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</si>
  <si>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обеспечению жильем молодых семей</t>
  </si>
  <si>
    <t xml:space="preserve">Субсидии 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</si>
  <si>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</si>
  <si>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</si>
  <si>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</si>
  <si>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</si>
  <si>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</si>
  <si>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</si>
  <si>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</si>
  <si>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</si>
  <si>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</si>
  <si>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</si>
  <si>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</si>
  <si>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</si>
  <si>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</si>
  <si>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</si>
  <si>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Административные платежи и сборы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</si>
  <si>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</si>
  <si>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</si>
  <si>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Платежи за пользование недрами</t>
  </si>
  <si>
    <t>Плата за использование лесов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</si>
  <si>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</si>
  <si>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</si>
  <si>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       доходы от части прибыли ГУПов и МУПов</t>
  </si>
  <si>
    <t xml:space="preserve">        доходы от аренды  имущества</t>
  </si>
  <si>
    <t xml:space="preserve">        доходы от аренды земельных участков</t>
  </si>
  <si>
    <t xml:space="preserve"> Доходы от использования имущества</t>
  </si>
  <si>
    <t xml:space="preserve">  НЕНАЛОГОВЫЕ ДОХОДЫ</t>
  </si>
  <si>
    <t xml:space="preserve"> Задолженность и перерасчеты по отмененным налогам, сборам и иным обязательным платежам</t>
  </si>
  <si>
    <t xml:space="preserve"> Государственная пошлина</t>
  </si>
  <si>
    <t>Сборы за право пользование объеками животного мира и за пользование объектами водных биологических ресурсов</t>
  </si>
  <si>
    <t>Налог на добычу полезных ископаемых</t>
  </si>
  <si>
    <t xml:space="preserve"> Налоги, сборы и регулярные платежи за пользование природными ресурсами</t>
  </si>
  <si>
    <t>Земельный налог</t>
  </si>
  <si>
    <t>Налог на игорный бизнес</t>
  </si>
  <si>
    <t>Транспортный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</si>
  <si>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</si>
  <si>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</si>
  <si>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</si>
  <si>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</si>
  <si>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</si>
  <si>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</si>
  <si>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</si>
  <si>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</si>
  <si>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</si>
  <si>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</si>
  <si>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</si>
  <si>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</si>
  <si>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</si>
  <si>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</si>
  <si>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</si>
  <si>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</si>
  <si>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 xml:space="preserve"> ПОКАЗАТЕЛИ </t>
  </si>
  <si>
    <t>(тыс. рублей)</t>
  </si>
  <si>
    <t>ПРОГНОЗ</t>
  </si>
  <si>
    <t>Субвенции на оплату жилищно-коммунальных услуг отдельным категориям граждан</t>
  </si>
  <si>
    <t>Субвенции на реализацию программ дошкольного образования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</si>
  <si>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</si>
  <si>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порядке назначения и выплаты ежемесячного пособия на ребенка"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</si>
  <si>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репсубликанского бюджета Республики Тыва"</t>
  </si>
  <si>
    <t>Субвенции на осуществление государственных полномочий по установлению запрета на розничную продажу алкогольной продукции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</si>
  <si>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</t>
  </si>
  <si>
    <t>Субвенции на осуществление переданных полномочий по комиссии по делам несовершеннолетних</t>
  </si>
  <si>
    <t>Субвенции на осуществление переданных полномочий по созданию, организации и обеспечению деятельности административных комиссий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</si>
  <si>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</si>
  <si>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</si>
  <si>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</si>
  <si>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Субсидии на долевое финансирование расходов на оплату коммунальных услуг , приобретение котельно-печного топлива для казенных, бюджетных и автономных учреждений</t>
  </si>
  <si>
    <t>Субсидии на закупку и доставки угля учреждениям расположенных в труднодоступных населенных пунктах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</si>
  <si>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</si>
  <si>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Прочие дотации</t>
  </si>
  <si>
    <t>Субсидии на обеспечение специализированной коммунальной техникой предприятий жилищно-коммунального комплекса</t>
  </si>
  <si>
    <t>Субсидии на поддержку муниципальных программ формирования современной городской среды</t>
  </si>
  <si>
    <t>Возврат субсидий, субвенций прошлых лет</t>
  </si>
  <si>
    <t>Субсидии на горячее питания</t>
  </si>
  <si>
    <t>Субсидии на благоустройства сельских территорий</t>
  </si>
  <si>
    <t>Субсидии на кап. строительства жилья по договору найма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</si>
  <si>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</si>
  <si>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</si>
  <si>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ежемесячную денежную выплату, назначаемую в случае рождения третьего ребенка или последующих детей до достижения ребенком возвраста трех лет</t>
  </si>
  <si>
    <t>Субвенции бюджетам муниципальных районов на осуществление ежемесячных выплат на детей в возрасте от 3 до 7 лет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</si>
  <si>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</si>
  <si>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% роста к 2023 г.</t>
  </si>
  <si>
    <t>Субвенции на реализацию основных общеобразовательных программ в области общего образования</t>
  </si>
  <si>
    <t>Прогноз бюджета на 2025 год</t>
  </si>
  <si>
    <t>% роста к 2024 г.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</si>
  <si>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</si>
  <si>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Субсидии на софинансирование расходов по содержанию имущества образовательных учреждений</t>
  </si>
  <si>
    <t xml:space="preserve">Иной межбюджетный трансферт на организацию бесплатного питания отдельным категориям учащихся </t>
  </si>
  <si>
    <t>Иные межбюджетные трансферты на поощрение муниципальных управленческих команд за содействие достижению деятельности</t>
  </si>
  <si>
    <t>Субсидии на оплату услуг доступа к сети "Интернет" социально-значимых объектов</t>
  </si>
  <si>
    <t>Сорунза</t>
  </si>
  <si>
    <t>Субсидий местным бюджетам на реконструкцию и строительство локальных систем водоснабжения</t>
  </si>
  <si>
    <t>Безвозмездные поступления от государственных (муниципальных) организаций</t>
  </si>
  <si>
    <t>Прогноз бюджета на 2026 год</t>
  </si>
  <si>
    <t>% роста к 2025 г.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</si>
  <si>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</si>
  <si>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</si>
  <si>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Субвенции на содержание специалистов, осуществляющих переданные полномочия Республики Тыва по опеке и попечительству </t>
  </si>
  <si>
    <t xml:space="preserve"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</si>
  <si>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</si>
  <si>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"Трезвое село"</t>
  </si>
  <si>
    <t>КОНСОЛИДИРОВАННОГО БЮДЖЕТА ТЕС-ХЕМСКОГО КОЖУУНА  РЕСПУБЛИКИ ТЫВА НА 2025 ГОД И НА ПЛАНОВЫЙ ПЕРИОД 2026 И 2027 ГОДОВ ПО КЛАССИФИКАЦИИ ДОХОДОВ  И ФУНКЦИОНАЛЬНОЙ КЛАССИФИКАЦИИ РАСХОДОВ БЮДЖЕТА</t>
  </si>
  <si>
    <t>Отчет 2023 год</t>
  </si>
  <si>
    <t>Уточненный план 2024 год</t>
  </si>
  <si>
    <t>Прогноз бюджета на 2027 год</t>
  </si>
  <si>
    <t>% роста к 2026 г.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</si>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</sst>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  <numFmt numFmtId="169" formatCode="&quot;&quot;###,##0.0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</cellStyleXfs>
  <cellXfs count="51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center" wrapText="1"/>
    </xf>
    <xf numFmtId="0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top"/>
    </xf>
    <xf numFmtId="166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vertical="center" wrapText="1"/>
    </xf>
    <xf numFmtId="165" fontId="3" fillId="0" borderId="0" xfId="3" applyNumberFormat="1" applyFont="1" applyFill="1" applyBorder="1" applyAlignment="1">
      <alignment vertical="center" wrapText="1"/>
    </xf>
    <xf numFmtId="166" fontId="3" fillId="0" borderId="0" xfId="2" applyNumberFormat="1" applyFont="1" applyFill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vertical="top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vertical="center" wrapText="1"/>
    </xf>
    <xf numFmtId="0" fontId="7" fillId="0" borderId="0" xfId="3" applyFont="1" applyBorder="1" applyAlignment="1"/>
    <xf numFmtId="165" fontId="3" fillId="0" borderId="0" xfId="0" applyNumberFormat="1" applyFont="1" applyFill="1" applyBorder="1" applyAlignment="1">
      <alignment vertical="center" wrapText="1"/>
    </xf>
    <xf numFmtId="0" fontId="3" fillId="0" borderId="0" xfId="2" applyFont="1" applyFill="1" applyAlignment="1"/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11" borderId="0" xfId="2" applyFont="1" applyFill="1" applyAlignment="1" applyProtection="1">
      <alignment vertical="top" wrapText="1"/>
      <protection locked="0"/>
    </xf>
    <xf numFmtId="0" fontId="3" fillId="0" borderId="0" xfId="2" applyFont="1" applyAlignment="1">
      <alignment vertical="top" wrapText="1"/>
    </xf>
    <xf numFmtId="0" fontId="13" fillId="11" borderId="0" xfId="2" applyFont="1" applyFill="1" applyAlignment="1">
      <alignment vertical="top" wrapText="1"/>
    </xf>
    <xf numFmtId="169" fontId="13" fillId="0" borderId="0" xfId="0" applyNumberFormat="1" applyFont="1" applyBorder="1" applyAlignment="1">
      <alignment horizontal="left" wrapText="1"/>
    </xf>
    <xf numFmtId="0" fontId="14" fillId="11" borderId="0" xfId="2" applyFont="1" applyFill="1" applyAlignment="1" applyProtection="1">
      <alignment vertical="center" wrapText="1"/>
      <protection locked="0"/>
    </xf>
    <xf numFmtId="166" fontId="6" fillId="0" borderId="0" xfId="0" applyNumberFormat="1" applyFont="1" applyFill="1" applyBorder="1" applyAlignment="1">
      <alignment horizontal="center" vertical="center"/>
    </xf>
    <xf numFmtId="0" fontId="13" fillId="11" borderId="0" xfId="2" applyFont="1" applyFill="1" applyAlignment="1">
      <alignment horizontal="left" vertical="center" wrapText="1"/>
    </xf>
    <xf numFmtId="165" fontId="3" fillId="0" borderId="0" xfId="2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29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2"/>
    <cellStyle name="Обычный 2 10" xfId="17"/>
    <cellStyle name="Обычный 2 11" xfId="18"/>
    <cellStyle name="Обычный 2 12" xfId="19"/>
    <cellStyle name="Обычный 2 13" xfId="20"/>
    <cellStyle name="Обычный 2 14" xfId="21"/>
    <cellStyle name="Обычный 2 15" xfId="22"/>
    <cellStyle name="Обычный 2 16" xfId="23"/>
    <cellStyle name="Обычный 2 17" xfId="24"/>
    <cellStyle name="Обычный 2 18" xfId="25"/>
    <cellStyle name="Обычный 2 19" xfId="26"/>
    <cellStyle name="Обычный 2 2" xfId="27"/>
    <cellStyle name="Обычный 2 2 2" xfId="3"/>
    <cellStyle name="Обычный 2 2 3" xfId="28"/>
    <cellStyle name="Обычный 2 2 4" xfId="29"/>
    <cellStyle name="Обычный 2 2 5" xfId="30"/>
    <cellStyle name="Обычный 2 2 6" xfId="31"/>
    <cellStyle name="Обычный 2 20" xfId="32"/>
    <cellStyle name="Обычный 2 21" xfId="33"/>
    <cellStyle name="Обычный 2 22" xfId="34"/>
    <cellStyle name="Обычный 2 23" xfId="35"/>
    <cellStyle name="Обычный 2 24" xfId="36"/>
    <cellStyle name="Обычный 2 25" xfId="37"/>
    <cellStyle name="Обычный 2 26" xfId="38"/>
    <cellStyle name="Обычный 2 27" xfId="39"/>
    <cellStyle name="Обычный 2 28" xfId="40"/>
    <cellStyle name="Обычный 2 29" xfId="41"/>
    <cellStyle name="Обычный 2 3" xfId="42"/>
    <cellStyle name="Обычный 2 3 2" xfId="43"/>
    <cellStyle name="Обычный 2 3 3" xfId="44"/>
    <cellStyle name="Обычный 2 30" xfId="45"/>
    <cellStyle name="Обычный 2 31" xfId="46"/>
    <cellStyle name="Обычный 2 32" xfId="47"/>
    <cellStyle name="Обычный 2 33" xfId="48"/>
    <cellStyle name="Обычный 2 34" xfId="49"/>
    <cellStyle name="Обычный 2 35" xfId="50"/>
    <cellStyle name="Обычный 2 36" xfId="51"/>
    <cellStyle name="Обычный 2 37" xfId="52"/>
    <cellStyle name="Обычный 2 38" xfId="53"/>
    <cellStyle name="Обычный 2 39" xfId="54"/>
    <cellStyle name="Обычный 2 4" xfId="55"/>
    <cellStyle name="Обычный 2 4 2" xfId="56"/>
    <cellStyle name="Обычный 2 4 3" xfId="57"/>
    <cellStyle name="Обычный 2 40" xfId="58"/>
    <cellStyle name="Обычный 2 41" xfId="59"/>
    <cellStyle name="Обычный 2 42" xfId="60"/>
    <cellStyle name="Обычный 2 43" xfId="61"/>
    <cellStyle name="Обычный 2 44" xfId="62"/>
    <cellStyle name="Обычный 2 45" xfId="63"/>
    <cellStyle name="Обычный 2 46" xfId="64"/>
    <cellStyle name="Обычный 2 47" xfId="65"/>
    <cellStyle name="Обычный 2 48" xfId="66"/>
    <cellStyle name="Обычный 2 49" xfId="67"/>
    <cellStyle name="Обычный 2 5" xfId="68"/>
    <cellStyle name="Обычный 2 50" xfId="69"/>
    <cellStyle name="Обычный 2 51" xfId="70"/>
    <cellStyle name="Обычный 2 52" xfId="71"/>
    <cellStyle name="Обычный 2 53" xfId="72"/>
    <cellStyle name="Обычный 2 54" xfId="73"/>
    <cellStyle name="Обычный 2 55" xfId="74"/>
    <cellStyle name="Обычный 2 56" xfId="75"/>
    <cellStyle name="Обычный 2 57" xfId="76"/>
    <cellStyle name="Обычный 2 58" xfId="77"/>
    <cellStyle name="Обычный 2 59" xfId="78"/>
    <cellStyle name="Обычный 2 6" xfId="79"/>
    <cellStyle name="Обычный 2 60" xfId="80"/>
    <cellStyle name="Обычный 2 61" xfId="81"/>
    <cellStyle name="Обычный 2 62" xfId="82"/>
    <cellStyle name="Обычный 2 63" xfId="83"/>
    <cellStyle name="Обычный 2 64" xfId="84"/>
    <cellStyle name="Обычный 2 65" xfId="85"/>
    <cellStyle name="Обычный 2 66" xfId="86"/>
    <cellStyle name="Обычный 2 67" xfId="87"/>
    <cellStyle name="Обычный 2 68" xfId="88"/>
    <cellStyle name="Обычный 2 69" xfId="89"/>
    <cellStyle name="Обычный 2 7" xfId="90"/>
    <cellStyle name="Обычный 2 70" xfId="91"/>
    <cellStyle name="Обычный 2 71" xfId="92"/>
    <cellStyle name="Обычный 2 72" xfId="93"/>
    <cellStyle name="Обычный 2 73" xfId="94"/>
    <cellStyle name="Обычный 2 74" xfId="95"/>
    <cellStyle name="Обычный 2 75" xfId="96"/>
    <cellStyle name="Обычный 2 76" xfId="97"/>
    <cellStyle name="Обычный 2 77" xfId="98"/>
    <cellStyle name="Обычный 2 78" xfId="99"/>
    <cellStyle name="Обычный 2 8" xfId="100"/>
    <cellStyle name="Обычный 2 9" xfId="101"/>
    <cellStyle name="Обычный 3" xfId="102"/>
    <cellStyle name="Обычный 3 2" xfId="103"/>
    <cellStyle name="Обычный 4" xfId="104"/>
    <cellStyle name="Обычный 4 2" xfId="105"/>
    <cellStyle name="Обычный 5" xfId="106"/>
    <cellStyle name="Обычный 5 2" xfId="107"/>
    <cellStyle name="Обычный 6" xfId="108"/>
    <cellStyle name="Обычный 7" xfId="109"/>
    <cellStyle name="Обычный_Проект 2006г-5" xfId="1"/>
    <cellStyle name="Отдельная ячейка" xfId="110"/>
    <cellStyle name="Отдельная ячейка - константа" xfId="111"/>
    <cellStyle name="Отдельная ячейка - константа [печать]" xfId="112"/>
    <cellStyle name="Отдельная ячейка [печать]" xfId="113"/>
    <cellStyle name="Отдельная ячейка-результат" xfId="114"/>
    <cellStyle name="Отдельная ячейка-результат [печать]" xfId="115"/>
    <cellStyle name="Примечание 2" xfId="116"/>
    <cellStyle name="Свойства элементов измерения" xfId="117"/>
    <cellStyle name="Свойства элементов измерения [печать]" xfId="118"/>
    <cellStyle name="Финансовый 2" xfId="119"/>
    <cellStyle name="Финансовый 2 2" xfId="120"/>
    <cellStyle name="Финансовый 3" xfId="121"/>
    <cellStyle name="Финансовый 3 2" xfId="122"/>
    <cellStyle name="Финансовый 4" xfId="123"/>
    <cellStyle name="Финансовый 4 2" xfId="124"/>
    <cellStyle name="Финансовый 5" xfId="125"/>
    <cellStyle name="Финансовый 6" xfId="126"/>
    <cellStyle name="Элементы осей" xfId="127"/>
    <cellStyle name="Элементы осей [печать]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E213"/>
  <sheetViews>
    <sheetView tabSelected="1" view="pageBreakPreview" zoomScale="75" zoomScaleNormal="100" zoomScaleSheetLayoutView="75" workbookViewId="0">
      <pane xSplit="1" ySplit="5" topLeftCell="B85" activePane="bottomRight" state="frozen"/>
      <selection pane="topRight" activeCell="B1" sqref="B1"/>
      <selection pane="bottomLeft" activeCell="A6" sqref="A6"/>
      <selection pane="bottomRight" activeCell="I122" sqref="I122"/>
    </sheetView>
  </sheetViews>
  <sheetFormatPr defaultColWidth="9.140625" defaultRowHeight="15.75" x14ac:dyDescent="0.25"/>
  <cols>
    <col min="1" max="1" width="67.42578125" style="3" customWidth="1"/>
    <col min="2" max="2" width="15.140625" style="1" customWidth="1"/>
    <col min="3" max="3" width="15.28515625" style="1" customWidth="1"/>
    <col min="4" max="4" width="11.140625" style="1" customWidth="1"/>
    <col min="5" max="5" width="16.85546875" style="1" customWidth="1"/>
    <col min="6" max="6" width="10.7109375" style="1" customWidth="1"/>
    <col min="7" max="7" width="16.85546875" style="1" customWidth="1"/>
    <col min="8" max="8" width="10.28515625" style="1" customWidth="1"/>
    <col min="9" max="9" width="16.85546875" style="1" customWidth="1"/>
    <col min="10" max="10" width="11.28515625" style="1" customWidth="1"/>
    <col min="11" max="96" width="9.140625" style="1"/>
    <col min="97" max="97" width="29.140625" style="1" customWidth="1"/>
    <col min="98" max="99" width="0" style="1" hidden="1" customWidth="1"/>
    <col min="100" max="100" width="11.5703125" style="1" customWidth="1"/>
    <col min="101" max="101" width="0" style="1" hidden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0" style="1" hidden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50" t="s">
        <v>74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36.75" customHeight="1" x14ac:dyDescent="0.25">
      <c r="A2" s="50" t="s">
        <v>122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40"/>
      <c r="B3" s="37"/>
      <c r="C3" s="37"/>
      <c r="D3" s="37"/>
      <c r="F3" s="39"/>
      <c r="H3" s="39"/>
      <c r="J3" s="39" t="s">
        <v>73</v>
      </c>
    </row>
    <row r="4" spans="1:10" s="37" customFormat="1" ht="47.25" x14ac:dyDescent="0.2">
      <c r="A4" s="38" t="s">
        <v>72</v>
      </c>
      <c r="B4" s="38" t="s">
        <v>123</v>
      </c>
      <c r="C4" s="38" t="s">
        <v>124</v>
      </c>
      <c r="D4" s="38" t="s">
        <v>102</v>
      </c>
      <c r="E4" s="38" t="s">
        <v>104</v>
      </c>
      <c r="F4" s="38" t="s">
        <v>105</v>
      </c>
      <c r="G4" s="38" t="s">
        <v>114</v>
      </c>
      <c r="H4" s="38" t="s">
        <v>115</v>
      </c>
      <c r="I4" s="38" t="s">
        <v>125</v>
      </c>
      <c r="J4" s="38" t="s">
        <v>126</v>
      </c>
    </row>
    <row r="5" spans="1:10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</row>
    <row r="6" spans="1:10" x14ac:dyDescent="0.25">
      <c r="A6" s="35" t="s">
        <v>71</v>
      </c>
      <c r="B6" s="7"/>
      <c r="C6" s="7"/>
      <c r="D6" s="41"/>
      <c r="E6" s="7"/>
      <c r="F6" s="41"/>
      <c r="G6" s="7"/>
      <c r="H6" s="41"/>
      <c r="I6" s="7"/>
      <c r="J6" s="41"/>
    </row>
    <row r="7" spans="1:10" s="33" customFormat="1" x14ac:dyDescent="0.25">
      <c r="A7" s="30" t="s">
        <v>70</v>
      </c>
      <c r="B7" s="34">
        <f>B8+B11+B14+B19+B28</f>
        <v>69585.099999999991</v>
      </c>
      <c r="C7" s="34">
        <f>C8+C11+C14+C19+C28</f>
        <v>82732</v>
      </c>
      <c r="D7" s="34">
        <f>C7/B7%</f>
        <v>118.89326881760609</v>
      </c>
      <c r="E7" s="34">
        <f>E8+E11+E14+E19+E28</f>
        <v>96582</v>
      </c>
      <c r="F7" s="34">
        <f>E7/C7%</f>
        <v>116.74080162452255</v>
      </c>
      <c r="G7" s="34">
        <f>G8+G11+G14+G19+G28</f>
        <v>110209</v>
      </c>
      <c r="H7" s="34">
        <f>G7/E7%</f>
        <v>114.10925431239775</v>
      </c>
      <c r="I7" s="34">
        <f>I8+I11+I14+I19+I28</f>
        <v>129975</v>
      </c>
      <c r="J7" s="34">
        <f>I7/G7%</f>
        <v>117.93501438176557</v>
      </c>
    </row>
    <row r="8" spans="1:10" s="33" customFormat="1" x14ac:dyDescent="0.25">
      <c r="A8" s="30" t="s">
        <v>69</v>
      </c>
      <c r="B8" s="27">
        <f>B9+B10</f>
        <v>46479.6</v>
      </c>
      <c r="C8" s="27">
        <f>C9+C10</f>
        <v>54800</v>
      </c>
      <c r="D8" s="34">
        <f>C8/B8%</f>
        <v>117.90118675720102</v>
      </c>
      <c r="E8" s="27">
        <f>E10</f>
        <v>65971</v>
      </c>
      <c r="F8" s="34">
        <f t="shared" ref="F8:F61" si="0">E8/C8%</f>
        <v>120.38503649635037</v>
      </c>
      <c r="G8" s="27">
        <f>G10</f>
        <v>77846</v>
      </c>
      <c r="H8" s="34">
        <f t="shared" ref="H8:H61" si="1">G8/E8%</f>
        <v>118.00033347986236</v>
      </c>
      <c r="I8" s="27">
        <f>I9+I10</f>
        <v>92170</v>
      </c>
      <c r="J8" s="34">
        <f t="shared" ref="J8:J61" si="2">I8/G8%</f>
        <v>118.40043162140636</v>
      </c>
    </row>
    <row r="9" spans="1:10" s="33" customFormat="1" x14ac:dyDescent="0.25">
      <c r="A9" s="32" t="s">
        <v>68</v>
      </c>
      <c r="B9" s="29"/>
      <c r="C9" s="29"/>
      <c r="D9" s="29"/>
      <c r="E9" s="29"/>
      <c r="F9" s="34"/>
      <c r="G9" s="29"/>
      <c r="H9" s="41"/>
      <c r="I9" s="29"/>
      <c r="J9" s="34"/>
    </row>
    <row r="10" spans="1:10" s="33" customFormat="1" x14ac:dyDescent="0.25">
      <c r="A10" s="32" t="s">
        <v>67</v>
      </c>
      <c r="B10" s="29">
        <v>46479.6</v>
      </c>
      <c r="C10" s="29">
        <v>54800</v>
      </c>
      <c r="D10" s="41">
        <f>C10/B10%</f>
        <v>117.90118675720102</v>
      </c>
      <c r="E10" s="29">
        <v>65971</v>
      </c>
      <c r="F10" s="41">
        <f t="shared" si="0"/>
        <v>120.38503649635037</v>
      </c>
      <c r="G10" s="29">
        <v>77846</v>
      </c>
      <c r="H10" s="41">
        <f t="shared" si="1"/>
        <v>118.00033347986236</v>
      </c>
      <c r="I10" s="29">
        <v>92170</v>
      </c>
      <c r="J10" s="41">
        <f t="shared" si="2"/>
        <v>118.40043162140636</v>
      </c>
    </row>
    <row r="11" spans="1:10" s="33" customFormat="1" ht="31.5" x14ac:dyDescent="0.25">
      <c r="A11" s="30" t="s">
        <v>66</v>
      </c>
      <c r="B11" s="27">
        <f>B12+B13</f>
        <v>8433.2999999999993</v>
      </c>
      <c r="C11" s="27">
        <f>C12+C13</f>
        <v>9130</v>
      </c>
      <c r="D11" s="34">
        <f t="shared" ref="D11:D12" si="3">C11/B11%</f>
        <v>108.2612974754841</v>
      </c>
      <c r="E11" s="27">
        <f>E12+E13</f>
        <v>9487</v>
      </c>
      <c r="F11" s="34">
        <f t="shared" si="0"/>
        <v>103.91018619934283</v>
      </c>
      <c r="G11" s="27">
        <f>G12+G13</f>
        <v>9611</v>
      </c>
      <c r="H11" s="34">
        <f t="shared" si="1"/>
        <v>101.3070517550332</v>
      </c>
      <c r="I11" s="27">
        <f>I12+I13</f>
        <v>12955</v>
      </c>
      <c r="J11" s="34">
        <f t="shared" si="2"/>
        <v>134.7934658204141</v>
      </c>
    </row>
    <row r="12" spans="1:10" s="33" customFormat="1" x14ac:dyDescent="0.25">
      <c r="A12" s="32" t="s">
        <v>65</v>
      </c>
      <c r="B12" s="29">
        <v>8433.2999999999993</v>
      </c>
      <c r="C12" s="29">
        <v>9130</v>
      </c>
      <c r="D12" s="41">
        <f t="shared" si="3"/>
        <v>108.2612974754841</v>
      </c>
      <c r="E12" s="29">
        <v>9487</v>
      </c>
      <c r="F12" s="41">
        <f t="shared" si="0"/>
        <v>103.91018619934283</v>
      </c>
      <c r="G12" s="29">
        <v>9611</v>
      </c>
      <c r="H12" s="41">
        <f t="shared" si="1"/>
        <v>101.3070517550332</v>
      </c>
      <c r="I12" s="29">
        <v>12955</v>
      </c>
      <c r="J12" s="41">
        <f t="shared" si="2"/>
        <v>134.7934658204141</v>
      </c>
    </row>
    <row r="13" spans="1:10" s="33" customFormat="1" x14ac:dyDescent="0.25">
      <c r="A13" s="32" t="s">
        <v>64</v>
      </c>
      <c r="B13" s="29"/>
      <c r="C13" s="29"/>
      <c r="D13" s="29"/>
      <c r="E13" s="29"/>
      <c r="F13" s="34"/>
      <c r="G13" s="29"/>
      <c r="H13" s="41"/>
      <c r="I13" s="29"/>
      <c r="J13" s="34"/>
    </row>
    <row r="14" spans="1:10" s="33" customFormat="1" x14ac:dyDescent="0.25">
      <c r="A14" s="30" t="s">
        <v>63</v>
      </c>
      <c r="B14" s="27">
        <f>B15+B16+B17+B18</f>
        <v>10163.700000000001</v>
      </c>
      <c r="C14" s="27">
        <f>C15+C16+C17+C18</f>
        <v>12345</v>
      </c>
      <c r="D14" s="34">
        <f>C14/B14%</f>
        <v>121.46167242244458</v>
      </c>
      <c r="E14" s="27">
        <f>E15+E16+E17+E18</f>
        <v>14318</v>
      </c>
      <c r="F14" s="34">
        <f t="shared" si="0"/>
        <v>115.98217901984609</v>
      </c>
      <c r="G14" s="27">
        <f>G15+G16+G17+G18</f>
        <v>15331</v>
      </c>
      <c r="H14" s="34">
        <f t="shared" si="1"/>
        <v>107.0750104763235</v>
      </c>
      <c r="I14" s="27">
        <f>I15+I16+I17+I18</f>
        <v>16711</v>
      </c>
      <c r="J14" s="34">
        <f t="shared" si="2"/>
        <v>109.00136977366121</v>
      </c>
    </row>
    <row r="15" spans="1:10" s="33" customFormat="1" ht="31.5" x14ac:dyDescent="0.25">
      <c r="A15" s="32" t="s">
        <v>62</v>
      </c>
      <c r="B15" s="29">
        <v>9678.9</v>
      </c>
      <c r="C15" s="29">
        <v>11646</v>
      </c>
      <c r="D15" s="29"/>
      <c r="E15" s="29">
        <v>13643</v>
      </c>
      <c r="F15" s="34"/>
      <c r="G15" s="29">
        <v>14598</v>
      </c>
      <c r="H15" s="41"/>
      <c r="I15" s="29">
        <v>15912</v>
      </c>
      <c r="J15" s="34"/>
    </row>
    <row r="16" spans="1:10" s="33" customFormat="1" ht="31.5" x14ac:dyDescent="0.25">
      <c r="A16" s="32" t="s">
        <v>61</v>
      </c>
      <c r="B16" s="29">
        <v>-7.6</v>
      </c>
      <c r="C16" s="29"/>
      <c r="D16" s="41">
        <f t="shared" ref="D16:D21" si="4">C16/B16%</f>
        <v>0</v>
      </c>
      <c r="E16" s="29"/>
      <c r="F16" s="41"/>
      <c r="G16" s="29">
        <v>0</v>
      </c>
      <c r="H16" s="41"/>
      <c r="I16" s="29">
        <v>0</v>
      </c>
      <c r="J16" s="41"/>
    </row>
    <row r="17" spans="1:10" s="33" customFormat="1" x14ac:dyDescent="0.25">
      <c r="A17" s="32" t="s">
        <v>60</v>
      </c>
      <c r="B17" s="29">
        <v>148.19999999999999</v>
      </c>
      <c r="C17" s="29">
        <v>169</v>
      </c>
      <c r="D17" s="41">
        <f t="shared" si="4"/>
        <v>114.03508771929825</v>
      </c>
      <c r="E17" s="29">
        <v>145</v>
      </c>
      <c r="F17" s="41">
        <f t="shared" si="0"/>
        <v>85.798816568047343</v>
      </c>
      <c r="G17" s="29">
        <v>155</v>
      </c>
      <c r="H17" s="41">
        <f t="shared" si="1"/>
        <v>106.89655172413794</v>
      </c>
      <c r="I17" s="29">
        <v>169</v>
      </c>
      <c r="J17" s="41">
        <f t="shared" si="2"/>
        <v>109.03225806451613</v>
      </c>
    </row>
    <row r="18" spans="1:10" s="33" customFormat="1" ht="31.5" x14ac:dyDescent="0.25">
      <c r="A18" s="32" t="s">
        <v>59</v>
      </c>
      <c r="B18" s="29">
        <v>344.2</v>
      </c>
      <c r="C18" s="29">
        <v>530</v>
      </c>
      <c r="D18" s="41">
        <f t="shared" si="4"/>
        <v>153.98024404416037</v>
      </c>
      <c r="E18" s="29">
        <v>530</v>
      </c>
      <c r="F18" s="41">
        <f t="shared" si="0"/>
        <v>100</v>
      </c>
      <c r="G18" s="29">
        <v>578</v>
      </c>
      <c r="H18" s="41">
        <f t="shared" si="1"/>
        <v>109.05660377358491</v>
      </c>
      <c r="I18" s="29">
        <v>630</v>
      </c>
      <c r="J18" s="41">
        <f t="shared" si="2"/>
        <v>108.99653979238754</v>
      </c>
    </row>
    <row r="19" spans="1:10" s="33" customFormat="1" x14ac:dyDescent="0.25">
      <c r="A19" s="30" t="s">
        <v>58</v>
      </c>
      <c r="B19" s="27">
        <f>B20+B21+B22+B23+B24</f>
        <v>2204.1999999999998</v>
      </c>
      <c r="C19" s="27">
        <f>C20+C21+C22+C23+C24</f>
        <v>3375</v>
      </c>
      <c r="D19" s="34">
        <f t="shared" si="4"/>
        <v>153.11677706197261</v>
      </c>
      <c r="E19" s="27">
        <f>E20+E21+E22+E23+E24</f>
        <v>3098</v>
      </c>
      <c r="F19" s="34">
        <f t="shared" si="0"/>
        <v>91.792592592592598</v>
      </c>
      <c r="G19" s="27">
        <f>G20+G21+G22+G23+G24</f>
        <v>3231</v>
      </c>
      <c r="H19" s="34">
        <f t="shared" si="1"/>
        <v>104.29309231762427</v>
      </c>
      <c r="I19" s="27">
        <f>I20+I21+I22+I23+I24</f>
        <v>3383</v>
      </c>
      <c r="J19" s="34">
        <f t="shared" si="2"/>
        <v>104.70442587434231</v>
      </c>
    </row>
    <row r="20" spans="1:10" s="33" customFormat="1" x14ac:dyDescent="0.25">
      <c r="A20" s="32" t="s">
        <v>57</v>
      </c>
      <c r="B20" s="29">
        <v>293.7</v>
      </c>
      <c r="C20" s="29">
        <v>212</v>
      </c>
      <c r="D20" s="41">
        <f t="shared" si="4"/>
        <v>72.182499148791294</v>
      </c>
      <c r="E20" s="29">
        <v>471</v>
      </c>
      <c r="F20" s="41">
        <f t="shared" si="0"/>
        <v>222.16981132075472</v>
      </c>
      <c r="G20" s="29">
        <v>499</v>
      </c>
      <c r="H20" s="41">
        <f>G20/E20%</f>
        <v>105.9447983014862</v>
      </c>
      <c r="I20" s="29">
        <v>534</v>
      </c>
      <c r="J20" s="41">
        <f t="shared" si="2"/>
        <v>107.01402805611222</v>
      </c>
    </row>
    <row r="21" spans="1:10" s="33" customFormat="1" x14ac:dyDescent="0.25">
      <c r="A21" s="32" t="s">
        <v>56</v>
      </c>
      <c r="B21" s="29">
        <v>1403.6</v>
      </c>
      <c r="C21" s="29">
        <v>1366</v>
      </c>
      <c r="D21" s="41">
        <f t="shared" si="4"/>
        <v>97.321174123681971</v>
      </c>
      <c r="E21" s="29">
        <v>1111</v>
      </c>
      <c r="F21" s="41">
        <f t="shared" si="0"/>
        <v>81.33235724743777</v>
      </c>
      <c r="G21" s="29">
        <v>1161</v>
      </c>
      <c r="H21" s="41">
        <f t="shared" si="1"/>
        <v>104.50045004500451</v>
      </c>
      <c r="I21" s="29">
        <v>1219</v>
      </c>
      <c r="J21" s="41">
        <f t="shared" si="2"/>
        <v>104.9956933677864</v>
      </c>
    </row>
    <row r="22" spans="1:10" s="33" customFormat="1" x14ac:dyDescent="0.25">
      <c r="A22" s="32" t="s">
        <v>55</v>
      </c>
      <c r="B22" s="29"/>
      <c r="C22" s="29"/>
      <c r="D22" s="29"/>
      <c r="E22" s="29"/>
      <c r="F22" s="34"/>
      <c r="G22" s="29"/>
      <c r="H22" s="41"/>
      <c r="I22" s="29"/>
      <c r="J22" s="34"/>
    </row>
    <row r="23" spans="1:10" s="33" customFormat="1" x14ac:dyDescent="0.25">
      <c r="A23" s="32" t="s">
        <v>54</v>
      </c>
      <c r="B23" s="29"/>
      <c r="C23" s="29"/>
      <c r="D23" s="29"/>
      <c r="E23" s="29"/>
      <c r="F23" s="34"/>
      <c r="G23" s="29"/>
      <c r="H23" s="41"/>
      <c r="I23" s="29"/>
      <c r="J23" s="34"/>
    </row>
    <row r="24" spans="1:10" s="33" customFormat="1" x14ac:dyDescent="0.25">
      <c r="A24" s="32" t="s">
        <v>53</v>
      </c>
      <c r="B24" s="29">
        <v>506.9</v>
      </c>
      <c r="C24" s="29">
        <v>1797</v>
      </c>
      <c r="D24" s="41">
        <f>C24/B24%</f>
        <v>354.50779246399685</v>
      </c>
      <c r="E24" s="29">
        <v>1516</v>
      </c>
      <c r="F24" s="41">
        <f t="shared" si="0"/>
        <v>84.362826933778521</v>
      </c>
      <c r="G24" s="29">
        <v>1571</v>
      </c>
      <c r="H24" s="41">
        <f t="shared" si="1"/>
        <v>103.62796833773086</v>
      </c>
      <c r="I24" s="29">
        <v>1630</v>
      </c>
      <c r="J24" s="41">
        <f t="shared" si="2"/>
        <v>103.75556970082749</v>
      </c>
    </row>
    <row r="25" spans="1:10" s="33" customFormat="1" ht="31.5" hidden="1" x14ac:dyDescent="0.25">
      <c r="A25" s="30" t="s">
        <v>52</v>
      </c>
      <c r="B25" s="27"/>
      <c r="C25" s="27"/>
      <c r="D25" s="27"/>
      <c r="E25" s="27"/>
      <c r="F25" s="34"/>
      <c r="G25" s="27"/>
      <c r="H25" s="41"/>
      <c r="I25" s="27"/>
      <c r="J25" s="34"/>
    </row>
    <row r="26" spans="1:10" s="33" customFormat="1" hidden="1" x14ac:dyDescent="0.25">
      <c r="A26" s="32" t="s">
        <v>51</v>
      </c>
      <c r="B26" s="29"/>
      <c r="C26" s="29"/>
      <c r="D26" s="29"/>
      <c r="E26" s="29"/>
      <c r="F26" s="34"/>
      <c r="G26" s="29"/>
      <c r="H26" s="41"/>
      <c r="I26" s="29"/>
      <c r="J26" s="34"/>
    </row>
    <row r="27" spans="1:10" s="33" customFormat="1" ht="31.5" hidden="1" x14ac:dyDescent="0.25">
      <c r="A27" s="32" t="s">
        <v>50</v>
      </c>
      <c r="B27" s="29"/>
      <c r="C27" s="29"/>
      <c r="D27" s="29"/>
      <c r="E27" s="29"/>
      <c r="F27" s="34"/>
      <c r="G27" s="29"/>
      <c r="H27" s="41"/>
      <c r="I27" s="29"/>
      <c r="J27" s="34"/>
    </row>
    <row r="28" spans="1:10" s="33" customFormat="1" x14ac:dyDescent="0.25">
      <c r="A28" s="30" t="s">
        <v>49</v>
      </c>
      <c r="B28" s="27">
        <v>2304.3000000000002</v>
      </c>
      <c r="C28" s="27">
        <v>3082</v>
      </c>
      <c r="D28" s="34">
        <f>C28/B28%</f>
        <v>133.74994575359111</v>
      </c>
      <c r="E28" s="27">
        <v>3708</v>
      </c>
      <c r="F28" s="34">
        <f t="shared" si="0"/>
        <v>120.31148604802077</v>
      </c>
      <c r="G28" s="27">
        <v>4190</v>
      </c>
      <c r="H28" s="34">
        <f t="shared" si="1"/>
        <v>112.99892125134843</v>
      </c>
      <c r="I28" s="27">
        <v>4756</v>
      </c>
      <c r="J28" s="34">
        <f t="shared" si="2"/>
        <v>113.50835322195705</v>
      </c>
    </row>
    <row r="29" spans="1:10" s="33" customFormat="1" ht="31.5" x14ac:dyDescent="0.25">
      <c r="A29" s="30" t="s">
        <v>48</v>
      </c>
      <c r="B29" s="27"/>
      <c r="C29" s="27"/>
      <c r="D29" s="27"/>
      <c r="E29" s="27"/>
      <c r="F29" s="34"/>
      <c r="G29" s="27"/>
      <c r="H29" s="41"/>
      <c r="I29" s="27"/>
      <c r="J29" s="34"/>
    </row>
    <row r="30" spans="1:10" s="33" customFormat="1" x14ac:dyDescent="0.25">
      <c r="A30" s="30" t="s">
        <v>47</v>
      </c>
      <c r="B30" s="34">
        <f>B31+B35+B39+B40+B41+B42+B43</f>
        <v>4225.54</v>
      </c>
      <c r="C30" s="34">
        <f>C31+C35+C39+C40+C41+C42+C43</f>
        <v>3464</v>
      </c>
      <c r="D30" s="34">
        <f t="shared" ref="D30:D33" si="5">C30/B30%</f>
        <v>81.977688058804318</v>
      </c>
      <c r="E30" s="34">
        <f>E31+E35+E39+E40+E41+E42+E43</f>
        <v>3752</v>
      </c>
      <c r="F30" s="34">
        <f t="shared" si="0"/>
        <v>108.31408775981524</v>
      </c>
      <c r="G30" s="34">
        <f>G31+G35+G39+G40+G41+G42+G43</f>
        <v>3907</v>
      </c>
      <c r="H30" s="34">
        <f t="shared" si="1"/>
        <v>104.13113006396587</v>
      </c>
      <c r="I30" s="34">
        <f>I31+I35+I39+I40+I41+I42+I43</f>
        <v>4068</v>
      </c>
      <c r="J30" s="34">
        <f t="shared" si="2"/>
        <v>104.1208088047095</v>
      </c>
    </row>
    <row r="31" spans="1:10" s="18" customFormat="1" x14ac:dyDescent="0.2">
      <c r="A31" s="30" t="s">
        <v>46</v>
      </c>
      <c r="B31" s="27">
        <f>B32+B33+B34</f>
        <v>2984.2</v>
      </c>
      <c r="C31" s="27">
        <f>C32+C33+C34</f>
        <v>2358</v>
      </c>
      <c r="D31" s="34">
        <f t="shared" si="5"/>
        <v>79.016151732457615</v>
      </c>
      <c r="E31" s="27">
        <f>E32+E33+E34</f>
        <v>2378</v>
      </c>
      <c r="F31" s="34">
        <f t="shared" si="0"/>
        <v>100.84817642069551</v>
      </c>
      <c r="G31" s="27">
        <f>G32+G33+G34</f>
        <v>2473</v>
      </c>
      <c r="H31" s="34">
        <f t="shared" si="1"/>
        <v>103.99495374264087</v>
      </c>
      <c r="I31" s="27">
        <f>I32+I33+I34</f>
        <v>2572</v>
      </c>
      <c r="J31" s="34">
        <f t="shared" si="2"/>
        <v>104.00323493732309</v>
      </c>
    </row>
    <row r="32" spans="1:10" s="18" customFormat="1" x14ac:dyDescent="0.25">
      <c r="A32" s="31" t="s">
        <v>45</v>
      </c>
      <c r="B32" s="29">
        <v>2783.7</v>
      </c>
      <c r="C32" s="29">
        <v>2184</v>
      </c>
      <c r="D32" s="41">
        <f t="shared" si="5"/>
        <v>78.456730251104645</v>
      </c>
      <c r="E32" s="29">
        <v>2200</v>
      </c>
      <c r="F32" s="41">
        <f t="shared" si="0"/>
        <v>100.73260073260073</v>
      </c>
      <c r="G32" s="29">
        <v>2288</v>
      </c>
      <c r="H32" s="41">
        <f t="shared" si="1"/>
        <v>104</v>
      </c>
      <c r="I32" s="29">
        <v>2380</v>
      </c>
      <c r="J32" s="41">
        <f t="shared" si="2"/>
        <v>104.02097902097903</v>
      </c>
    </row>
    <row r="33" spans="1:10" s="18" customFormat="1" x14ac:dyDescent="0.25">
      <c r="A33" s="31" t="s">
        <v>44</v>
      </c>
      <c r="B33" s="29">
        <v>200.5</v>
      </c>
      <c r="C33" s="29">
        <v>174</v>
      </c>
      <c r="D33" s="41">
        <f t="shared" si="5"/>
        <v>86.78304239401497</v>
      </c>
      <c r="E33" s="29">
        <v>178</v>
      </c>
      <c r="F33" s="41">
        <f t="shared" si="0"/>
        <v>102.29885057471265</v>
      </c>
      <c r="G33" s="29">
        <v>185</v>
      </c>
      <c r="H33" s="41">
        <f t="shared" si="1"/>
        <v>103.93258426966293</v>
      </c>
      <c r="I33" s="29">
        <v>192</v>
      </c>
      <c r="J33" s="41">
        <f t="shared" si="2"/>
        <v>103.78378378378378</v>
      </c>
    </row>
    <row r="34" spans="1:10" s="18" customFormat="1" x14ac:dyDescent="0.25">
      <c r="A34" s="31" t="s">
        <v>43</v>
      </c>
      <c r="B34" s="29"/>
      <c r="C34" s="29"/>
      <c r="D34" s="29"/>
      <c r="E34" s="29"/>
      <c r="F34" s="34"/>
      <c r="G34" s="29"/>
      <c r="H34" s="41"/>
      <c r="I34" s="29"/>
      <c r="J34" s="34"/>
    </row>
    <row r="35" spans="1:10" s="18" customFormat="1" x14ac:dyDescent="0.2">
      <c r="A35" s="30" t="s">
        <v>42</v>
      </c>
      <c r="B35" s="27">
        <f>B36</f>
        <v>106.9</v>
      </c>
      <c r="C35" s="27">
        <f>C36</f>
        <v>290</v>
      </c>
      <c r="D35" s="34">
        <f t="shared" ref="D35:D36" si="6">C35/B35%</f>
        <v>271.28157156220766</v>
      </c>
      <c r="E35" s="27">
        <f>E36+E37+E38</f>
        <v>306</v>
      </c>
      <c r="F35" s="34">
        <f t="shared" si="0"/>
        <v>105.51724137931035</v>
      </c>
      <c r="G35" s="27">
        <f>G36+G37+G38</f>
        <v>321</v>
      </c>
      <c r="H35" s="34">
        <f t="shared" si="1"/>
        <v>104.90196078431373</v>
      </c>
      <c r="I35" s="27">
        <f>I36+I37+I38</f>
        <v>337</v>
      </c>
      <c r="J35" s="34">
        <f t="shared" si="2"/>
        <v>104.98442367601247</v>
      </c>
    </row>
    <row r="36" spans="1:10" s="18" customFormat="1" x14ac:dyDescent="0.2">
      <c r="A36" s="32" t="s">
        <v>41</v>
      </c>
      <c r="B36" s="29">
        <v>106.9</v>
      </c>
      <c r="C36" s="29">
        <v>290</v>
      </c>
      <c r="D36" s="41">
        <f t="shared" si="6"/>
        <v>271.28157156220766</v>
      </c>
      <c r="E36" s="29">
        <v>306</v>
      </c>
      <c r="F36" s="41">
        <f t="shared" si="0"/>
        <v>105.51724137931035</v>
      </c>
      <c r="G36" s="29">
        <v>321</v>
      </c>
      <c r="H36" s="41">
        <f t="shared" si="1"/>
        <v>104.90196078431373</v>
      </c>
      <c r="I36" s="29">
        <v>337</v>
      </c>
      <c r="J36" s="41">
        <f t="shared" si="2"/>
        <v>104.98442367601247</v>
      </c>
    </row>
    <row r="37" spans="1:10" s="18" customFormat="1" x14ac:dyDescent="0.25">
      <c r="A37" s="31" t="s">
        <v>40</v>
      </c>
      <c r="B37" s="29"/>
      <c r="C37" s="29"/>
      <c r="D37" s="29"/>
      <c r="E37" s="29"/>
      <c r="F37" s="34"/>
      <c r="G37" s="29"/>
      <c r="H37" s="34"/>
      <c r="I37" s="29"/>
      <c r="J37" s="34"/>
    </row>
    <row r="38" spans="1:10" s="18" customFormat="1" x14ac:dyDescent="0.25">
      <c r="A38" s="31" t="s">
        <v>39</v>
      </c>
      <c r="B38" s="29"/>
      <c r="C38" s="29"/>
      <c r="D38" s="29"/>
      <c r="E38" s="29"/>
      <c r="F38" s="34"/>
      <c r="G38" s="29"/>
      <c r="H38" s="34"/>
      <c r="I38" s="29"/>
      <c r="J38" s="34"/>
    </row>
    <row r="39" spans="1:10" s="18" customFormat="1" ht="31.5" x14ac:dyDescent="0.2">
      <c r="A39" s="30" t="s">
        <v>38</v>
      </c>
      <c r="B39" s="27">
        <v>217.2</v>
      </c>
      <c r="C39" s="27">
        <v>109</v>
      </c>
      <c r="D39" s="34">
        <f t="shared" ref="D39:D40" si="7">C39/B39%</f>
        <v>50.184162062615108</v>
      </c>
      <c r="E39" s="27">
        <v>320</v>
      </c>
      <c r="F39" s="34">
        <f t="shared" si="0"/>
        <v>293.57798165137615</v>
      </c>
      <c r="G39" s="27">
        <v>333</v>
      </c>
      <c r="H39" s="34">
        <f>G39/E39%</f>
        <v>104.0625</v>
      </c>
      <c r="I39" s="27">
        <v>347</v>
      </c>
      <c r="J39" s="34">
        <f t="shared" si="2"/>
        <v>104.2042042042042</v>
      </c>
    </row>
    <row r="40" spans="1:10" s="18" customFormat="1" ht="31.5" x14ac:dyDescent="0.2">
      <c r="A40" s="30" t="s">
        <v>37</v>
      </c>
      <c r="B40" s="27">
        <v>701.14</v>
      </c>
      <c r="C40" s="27">
        <v>291</v>
      </c>
      <c r="D40" s="34">
        <f t="shared" si="7"/>
        <v>41.503836608951133</v>
      </c>
      <c r="E40" s="27">
        <v>300</v>
      </c>
      <c r="F40" s="34">
        <f t="shared" si="0"/>
        <v>103.09278350515463</v>
      </c>
      <c r="G40" s="27">
        <v>312</v>
      </c>
      <c r="H40" s="34">
        <f t="shared" si="1"/>
        <v>104</v>
      </c>
      <c r="I40" s="27">
        <v>324</v>
      </c>
      <c r="J40" s="34">
        <f t="shared" si="2"/>
        <v>103.84615384615384</v>
      </c>
    </row>
    <row r="41" spans="1:10" s="18" customFormat="1" x14ac:dyDescent="0.2">
      <c r="A41" s="30" t="s">
        <v>36</v>
      </c>
      <c r="B41" s="27"/>
      <c r="C41" s="27"/>
      <c r="D41" s="27"/>
      <c r="E41" s="27"/>
      <c r="F41" s="34"/>
      <c r="G41" s="27"/>
      <c r="H41" s="41"/>
      <c r="I41" s="27"/>
      <c r="J41" s="34"/>
    </row>
    <row r="42" spans="1:10" s="18" customFormat="1" x14ac:dyDescent="0.2">
      <c r="A42" s="30" t="s">
        <v>35</v>
      </c>
      <c r="B42" s="27">
        <v>67.400000000000006</v>
      </c>
      <c r="C42" s="27">
        <v>189</v>
      </c>
      <c r="D42" s="34">
        <f t="shared" ref="D42:D44" si="8">C42/B42%</f>
        <v>280.41543026706228</v>
      </c>
      <c r="E42" s="27">
        <v>210</v>
      </c>
      <c r="F42" s="34">
        <f t="shared" si="0"/>
        <v>111.11111111111111</v>
      </c>
      <c r="G42" s="27">
        <v>220</v>
      </c>
      <c r="H42" s="34">
        <f t="shared" si="1"/>
        <v>104.76190476190476</v>
      </c>
      <c r="I42" s="27">
        <v>230</v>
      </c>
      <c r="J42" s="34">
        <f t="shared" si="2"/>
        <v>104.54545454545453</v>
      </c>
    </row>
    <row r="43" spans="1:10" s="18" customFormat="1" x14ac:dyDescent="0.2">
      <c r="A43" s="30" t="s">
        <v>34</v>
      </c>
      <c r="B43" s="27">
        <v>148.69999999999999</v>
      </c>
      <c r="C43" s="27">
        <v>227</v>
      </c>
      <c r="D43" s="34">
        <f t="shared" si="8"/>
        <v>152.65635507733694</v>
      </c>
      <c r="E43" s="27">
        <v>238</v>
      </c>
      <c r="F43" s="34">
        <f t="shared" si="0"/>
        <v>104.84581497797356</v>
      </c>
      <c r="G43" s="27">
        <v>248</v>
      </c>
      <c r="H43" s="34">
        <f t="shared" si="1"/>
        <v>104.20168067226891</v>
      </c>
      <c r="I43" s="27">
        <v>258</v>
      </c>
      <c r="J43" s="34">
        <f t="shared" si="2"/>
        <v>104.03225806451613</v>
      </c>
    </row>
    <row r="44" spans="1:10" s="18" customFormat="1" x14ac:dyDescent="0.2">
      <c r="A44" s="14" t="s">
        <v>33</v>
      </c>
      <c r="B44" s="27">
        <f>B30+B7</f>
        <v>73810.639999999985</v>
      </c>
      <c r="C44" s="27">
        <f>C30+C7</f>
        <v>86196</v>
      </c>
      <c r="D44" s="34">
        <f t="shared" si="8"/>
        <v>116.77991140572689</v>
      </c>
      <c r="E44" s="27">
        <f>E30+E7</f>
        <v>100334</v>
      </c>
      <c r="F44" s="34">
        <f t="shared" si="0"/>
        <v>116.40215323216854</v>
      </c>
      <c r="G44" s="27">
        <f>G30+G7</f>
        <v>114116</v>
      </c>
      <c r="H44" s="34">
        <f t="shared" si="1"/>
        <v>113.73612135467538</v>
      </c>
      <c r="I44" s="27">
        <f>I30+I7</f>
        <v>134043</v>
      </c>
      <c r="J44" s="34">
        <f t="shared" si="2"/>
        <v>117.46205615338778</v>
      </c>
    </row>
    <row r="45" spans="1:10" s="18" customFormat="1" x14ac:dyDescent="0.2">
      <c r="A45" s="14"/>
      <c r="B45" s="27"/>
      <c r="C45" s="27"/>
      <c r="D45" s="27"/>
      <c r="E45" s="27"/>
      <c r="F45" s="34"/>
      <c r="G45" s="27"/>
      <c r="H45" s="41"/>
      <c r="I45" s="27"/>
      <c r="J45" s="34"/>
    </row>
    <row r="46" spans="1:10" s="18" customFormat="1" ht="31.5" x14ac:dyDescent="0.2">
      <c r="A46" s="14" t="s">
        <v>32</v>
      </c>
      <c r="B46" s="29"/>
      <c r="C46" s="29"/>
      <c r="D46" s="29"/>
      <c r="E46" s="29"/>
      <c r="F46" s="34"/>
      <c r="G46" s="29"/>
      <c r="H46" s="41"/>
      <c r="I46" s="29"/>
      <c r="J46" s="34"/>
    </row>
    <row r="47" spans="1:10" s="18" customFormat="1" ht="31.5" x14ac:dyDescent="0.2">
      <c r="A47" s="14" t="s">
        <v>31</v>
      </c>
      <c r="B47" s="29"/>
      <c r="C47" s="29"/>
      <c r="D47" s="29"/>
      <c r="E47" s="29"/>
      <c r="F47" s="34"/>
      <c r="G47" s="29"/>
      <c r="H47" s="41"/>
      <c r="I47" s="29"/>
      <c r="J47" s="34"/>
    </row>
    <row r="48" spans="1:10" s="18" customFormat="1" x14ac:dyDescent="0.2">
      <c r="A48" s="20"/>
      <c r="B48" s="19"/>
      <c r="C48" s="19"/>
      <c r="D48" s="27"/>
      <c r="E48" s="28"/>
      <c r="F48" s="34"/>
      <c r="G48" s="28"/>
      <c r="H48" s="41"/>
      <c r="I48" s="28"/>
      <c r="J48" s="34"/>
    </row>
    <row r="49" spans="1:10" s="18" customFormat="1" x14ac:dyDescent="0.2">
      <c r="A49" s="17" t="s">
        <v>30</v>
      </c>
      <c r="B49" s="16">
        <f>B50+B104+B103</f>
        <v>801316.84000000008</v>
      </c>
      <c r="C49" s="16">
        <f>C50+C104+C103</f>
        <v>807871.87</v>
      </c>
      <c r="D49" s="34">
        <f t="shared" ref="D49:D50" si="9">C49/B49%</f>
        <v>100.81803222805101</v>
      </c>
      <c r="E49" s="16">
        <f>E50+E104</f>
        <v>757827.6399999999</v>
      </c>
      <c r="F49" s="34">
        <f t="shared" si="0"/>
        <v>93.805424862732238</v>
      </c>
      <c r="G49" s="16">
        <f>G50+G104</f>
        <v>673066.97169999999</v>
      </c>
      <c r="H49" s="34">
        <f t="shared" si="1"/>
        <v>88.815310523643618</v>
      </c>
      <c r="I49" s="16">
        <f>I50+I104</f>
        <v>688112.45600000001</v>
      </c>
      <c r="J49" s="34">
        <f t="shared" si="2"/>
        <v>102.23536214561217</v>
      </c>
    </row>
    <row r="50" spans="1:10" s="18" customFormat="1" ht="31.5" x14ac:dyDescent="0.2">
      <c r="A50" s="20" t="s">
        <v>29</v>
      </c>
      <c r="B50" s="16">
        <f>B52+B56+B79+B96</f>
        <v>800960.3</v>
      </c>
      <c r="C50" s="16">
        <f>C52+C56+C79+C96</f>
        <v>807871.87</v>
      </c>
      <c r="D50" s="41">
        <f t="shared" si="9"/>
        <v>100.86291043388792</v>
      </c>
      <c r="E50" s="16">
        <f>E52+E56+E79+E96</f>
        <v>757827.6399999999</v>
      </c>
      <c r="F50" s="34">
        <f t="shared" si="0"/>
        <v>93.805424862732238</v>
      </c>
      <c r="G50" s="16">
        <f>G52+G56+G79+G96</f>
        <v>673066.97169999999</v>
      </c>
      <c r="H50" s="34">
        <f t="shared" si="1"/>
        <v>88.815310523643618</v>
      </c>
      <c r="I50" s="16">
        <f>I52+I56+I79+I96</f>
        <v>688112.45600000001</v>
      </c>
      <c r="J50" s="34">
        <f t="shared" si="2"/>
        <v>102.23536214561217</v>
      </c>
    </row>
    <row r="51" spans="1:10" s="18" customFormat="1" x14ac:dyDescent="0.2">
      <c r="A51" s="20" t="s">
        <v>28</v>
      </c>
      <c r="B51" s="19"/>
      <c r="C51" s="19"/>
      <c r="D51" s="19"/>
      <c r="E51" s="19"/>
      <c r="F51" s="34"/>
      <c r="G51" s="19"/>
      <c r="H51" s="41"/>
      <c r="I51" s="19"/>
      <c r="J51" s="34"/>
    </row>
    <row r="52" spans="1:10" s="26" customFormat="1" x14ac:dyDescent="0.2">
      <c r="A52" s="22" t="s">
        <v>27</v>
      </c>
      <c r="B52" s="25">
        <f>B53+B54+B55</f>
        <v>138617</v>
      </c>
      <c r="C52" s="25">
        <f>C53+C54+C55</f>
        <v>151261</v>
      </c>
      <c r="D52" s="41">
        <f t="shared" ref="D52:D105" si="10">C52/B52%</f>
        <v>109.12153631949904</v>
      </c>
      <c r="E52" s="25">
        <f>E53+E54+E55</f>
        <v>129385</v>
      </c>
      <c r="F52" s="41">
        <f t="shared" si="0"/>
        <v>85.537580737929815</v>
      </c>
      <c r="G52" s="25">
        <f>G53+G54+G55</f>
        <v>102036</v>
      </c>
      <c r="H52" s="41">
        <f t="shared" si="1"/>
        <v>78.862310159601194</v>
      </c>
      <c r="I52" s="25">
        <f>I53+I54+I55</f>
        <v>73776.600000000006</v>
      </c>
      <c r="J52" s="41">
        <f t="shared" si="2"/>
        <v>72.304480771492422</v>
      </c>
    </row>
    <row r="53" spans="1:10" s="18" customFormat="1" x14ac:dyDescent="0.2">
      <c r="A53" s="20" t="s">
        <v>26</v>
      </c>
      <c r="B53" s="19">
        <v>127100</v>
      </c>
      <c r="C53" s="19">
        <v>123782</v>
      </c>
      <c r="D53" s="41">
        <f t="shared" si="10"/>
        <v>97.389457120377656</v>
      </c>
      <c r="E53" s="19">
        <v>121135</v>
      </c>
      <c r="F53" s="41">
        <f t="shared" si="0"/>
        <v>97.861563070559541</v>
      </c>
      <c r="G53" s="19">
        <v>94198</v>
      </c>
      <c r="H53" s="41">
        <f t="shared" si="1"/>
        <v>77.762826598423246</v>
      </c>
      <c r="I53" s="19">
        <v>65938.600000000006</v>
      </c>
      <c r="J53" s="41">
        <f t="shared" si="2"/>
        <v>70</v>
      </c>
    </row>
    <row r="54" spans="1:10" s="18" customFormat="1" x14ac:dyDescent="0.2">
      <c r="A54" s="20" t="s">
        <v>25</v>
      </c>
      <c r="B54" s="19">
        <v>11517</v>
      </c>
      <c r="C54" s="19">
        <v>27479</v>
      </c>
      <c r="D54" s="41">
        <f t="shared" si="10"/>
        <v>238.59512025701136</v>
      </c>
      <c r="E54" s="19">
        <v>8250</v>
      </c>
      <c r="F54" s="41">
        <f t="shared" si="0"/>
        <v>30.022926598493392</v>
      </c>
      <c r="G54" s="19">
        <v>7838</v>
      </c>
      <c r="H54" s="41">
        <f t="shared" si="1"/>
        <v>95.006060606060601</v>
      </c>
      <c r="I54" s="19">
        <v>7838</v>
      </c>
      <c r="J54" s="41">
        <f t="shared" si="2"/>
        <v>100</v>
      </c>
    </row>
    <row r="55" spans="1:10" s="18" customFormat="1" x14ac:dyDescent="0.2">
      <c r="A55" s="20" t="s">
        <v>90</v>
      </c>
      <c r="B55" s="21"/>
      <c r="C55" s="19"/>
      <c r="D55" s="34"/>
      <c r="E55" s="21"/>
      <c r="F55" s="41"/>
      <c r="G55" s="21"/>
      <c r="H55" s="41"/>
      <c r="I55" s="21"/>
      <c r="J55" s="41"/>
    </row>
    <row r="56" spans="1:10" s="26" customFormat="1" x14ac:dyDescent="0.2">
      <c r="A56" s="22" t="s">
        <v>24</v>
      </c>
      <c r="B56" s="25">
        <f>B57+B58+B59+B60+B61+B62+B63+B64+B65+B66+B67+B68+B69+B70+B71+B72+B73+B74+B75+B76+B77+B78</f>
        <v>562861.70000000007</v>
      </c>
      <c r="C56" s="25">
        <f>C57+C58+C59+C60+C61+C62+C63+C64+C65+C66+C67+C68+C69+C70+C71+C72+C73+C74+C75+C76+C77+C78</f>
        <v>564197.5</v>
      </c>
      <c r="D56" s="41">
        <f t="shared" si="10"/>
        <v>100.2373229516238</v>
      </c>
      <c r="E56" s="25">
        <f>E57+E58+E59+E60+E61+E62+E63+E64+E65+E66+E67+E68+E69+E70+E71+E72+E73+E74+E75+E76+E77+E78</f>
        <v>582258.69999999995</v>
      </c>
      <c r="F56" s="41">
        <f t="shared" si="0"/>
        <v>103.20121943113891</v>
      </c>
      <c r="G56" s="25">
        <f>G57+G58+G59+G60+G61+G62+G63+G64+G65+G66+G67+G68+G69+G70+G71+G72+G73+G74+G75+G76+G77+G78</f>
        <v>533827.12170000002</v>
      </c>
      <c r="H56" s="41">
        <f t="shared" si="1"/>
        <v>91.682120284334104</v>
      </c>
      <c r="I56" s="25">
        <f>I57+I58+I59+I60+I61+I62+I63+I64+I65+I66+I67+I68+I69+I70+I71+I72+I73+I74+I75+I76+I77+I78</f>
        <v>577132.00600000005</v>
      </c>
      <c r="J56" s="41">
        <f t="shared" si="2"/>
        <v>108.11215514155469</v>
      </c>
    </row>
    <row r="57" spans="1:10" s="18" customFormat="1" ht="47.25" x14ac:dyDescent="0.2">
      <c r="A57" s="20" t="s">
        <v>23</v>
      </c>
      <c r="B57" s="19">
        <v>1223.2</v>
      </c>
      <c r="C57" s="19">
        <v>1501.5</v>
      </c>
      <c r="D57" s="41">
        <f t="shared" si="10"/>
        <v>122.75179856115106</v>
      </c>
      <c r="E57" s="19">
        <v>1662.5</v>
      </c>
      <c r="F57" s="41">
        <f t="shared" si="0"/>
        <v>110.72261072261072</v>
      </c>
      <c r="G57" s="19">
        <v>1836.5</v>
      </c>
      <c r="H57" s="41">
        <f t="shared" si="1"/>
        <v>110.46616541353383</v>
      </c>
      <c r="I57" s="19">
        <v>1906.5</v>
      </c>
      <c r="J57" s="41">
        <f t="shared" si="2"/>
        <v>103.81159814865234</v>
      </c>
    </row>
    <row r="58" spans="1:10" s="18" customFormat="1" ht="63" x14ac:dyDescent="0.2">
      <c r="A58" s="20" t="s">
        <v>22</v>
      </c>
      <c r="B58" s="19">
        <v>20.3</v>
      </c>
      <c r="C58" s="19">
        <v>18</v>
      </c>
      <c r="D58" s="41">
        <f t="shared" si="10"/>
        <v>88.669950738916256</v>
      </c>
      <c r="E58" s="19">
        <v>18</v>
      </c>
      <c r="F58" s="41">
        <f t="shared" si="0"/>
        <v>100</v>
      </c>
      <c r="G58" s="19">
        <v>219.78</v>
      </c>
      <c r="H58" s="41">
        <f t="shared" si="1"/>
        <v>1221</v>
      </c>
      <c r="I58" s="19">
        <v>24.12</v>
      </c>
      <c r="J58" s="41">
        <f t="shared" si="2"/>
        <v>10.974610974610975</v>
      </c>
    </row>
    <row r="59" spans="1:10" s="18" customFormat="1" ht="31.5" x14ac:dyDescent="0.2">
      <c r="A59" s="20" t="s">
        <v>75</v>
      </c>
      <c r="B59" s="19">
        <v>5180</v>
      </c>
      <c r="C59" s="19">
        <v>4847.5</v>
      </c>
      <c r="D59" s="41">
        <f t="shared" si="10"/>
        <v>93.581081081081081</v>
      </c>
      <c r="E59" s="19">
        <v>3400</v>
      </c>
      <c r="F59" s="41">
        <f t="shared" si="0"/>
        <v>70.13924703455389</v>
      </c>
      <c r="G59" s="19">
        <v>3400</v>
      </c>
      <c r="H59" s="41">
        <f t="shared" si="1"/>
        <v>100</v>
      </c>
      <c r="I59" s="19">
        <v>3400</v>
      </c>
      <c r="J59" s="41">
        <f t="shared" si="2"/>
        <v>100</v>
      </c>
    </row>
    <row r="60" spans="1:10" s="18" customFormat="1" ht="31.5" x14ac:dyDescent="0.2">
      <c r="A60" s="20" t="s">
        <v>103</v>
      </c>
      <c r="B60" s="19">
        <v>280874.7</v>
      </c>
      <c r="C60" s="19">
        <v>310313</v>
      </c>
      <c r="D60" s="41">
        <f t="shared" si="10"/>
        <v>110.4809368732748</v>
      </c>
      <c r="E60" s="19">
        <v>336848</v>
      </c>
      <c r="F60" s="41">
        <f t="shared" si="0"/>
        <v>108.55104362369607</v>
      </c>
      <c r="G60" s="19">
        <v>293417.45569999999</v>
      </c>
      <c r="H60" s="41">
        <f t="shared" si="1"/>
        <v>87.106782792238633</v>
      </c>
      <c r="I60" s="19">
        <v>336848</v>
      </c>
      <c r="J60" s="41">
        <f t="shared" si="2"/>
        <v>114.80162255390998</v>
      </c>
    </row>
    <row r="61" spans="1:10" s="18" customFormat="1" x14ac:dyDescent="0.2">
      <c r="A61" s="20" t="s">
        <v>76</v>
      </c>
      <c r="B61" s="19">
        <v>155820.70000000001</v>
      </c>
      <c r="C61" s="19">
        <v>190717</v>
      </c>
      <c r="D61" s="41">
        <f t="shared" si="10"/>
        <v>122.39516315868174</v>
      </c>
      <c r="E61" s="19">
        <v>197342</v>
      </c>
      <c r="F61" s="41">
        <f t="shared" si="0"/>
        <v>103.47373333263421</v>
      </c>
      <c r="G61" s="19">
        <v>197342</v>
      </c>
      <c r="H61" s="41">
        <f t="shared" si="1"/>
        <v>100</v>
      </c>
      <c r="I61" s="19">
        <v>197342</v>
      </c>
      <c r="J61" s="41">
        <f t="shared" si="2"/>
        <v>100</v>
      </c>
    </row>
    <row r="62" spans="1:10" s="18" customFormat="1" ht="31.5" x14ac:dyDescent="0.2">
      <c r="A62" s="20" t="s">
        <v>77</v>
      </c>
      <c r="B62" s="19">
        <v>3052.2</v>
      </c>
      <c r="C62" s="19">
        <v>3210</v>
      </c>
      <c r="D62" s="41">
        <f t="shared" si="10"/>
        <v>105.17004128169845</v>
      </c>
      <c r="E62" s="19">
        <v>3354</v>
      </c>
      <c r="F62" s="41">
        <f t="shared" ref="F62:F125" si="11">E62/C62%</f>
        <v>104.48598130841121</v>
      </c>
      <c r="G62" s="49">
        <v>3.3860000000000001</v>
      </c>
      <c r="H62" s="41">
        <f t="shared" ref="H62:J125" si="12">G62/E62%</f>
        <v>0.10095408467501492</v>
      </c>
      <c r="I62" s="19">
        <v>3.3860000000000001</v>
      </c>
      <c r="J62" s="41">
        <f t="shared" ref="J62:J125" si="13">I62/G62%</f>
        <v>100</v>
      </c>
    </row>
    <row r="63" spans="1:10" s="18" customFormat="1" ht="31.5" x14ac:dyDescent="0.2">
      <c r="A63" s="20" t="s">
        <v>78</v>
      </c>
      <c r="B63" s="19">
        <v>2.6</v>
      </c>
      <c r="C63" s="19">
        <v>3</v>
      </c>
      <c r="D63" s="41">
        <f t="shared" si="10"/>
        <v>115.38461538461537</v>
      </c>
      <c r="E63" s="19">
        <v>3</v>
      </c>
      <c r="F63" s="41">
        <f t="shared" si="11"/>
        <v>100</v>
      </c>
      <c r="G63" s="49">
        <v>3</v>
      </c>
      <c r="H63" s="41">
        <f t="shared" si="12"/>
        <v>100</v>
      </c>
      <c r="I63" s="19">
        <v>3</v>
      </c>
      <c r="J63" s="41">
        <f t="shared" si="13"/>
        <v>100</v>
      </c>
    </row>
    <row r="64" spans="1:10" s="18" customFormat="1" ht="78.75" x14ac:dyDescent="0.2">
      <c r="A64" s="20" t="s">
        <v>79</v>
      </c>
      <c r="B64" s="19">
        <v>7859</v>
      </c>
      <c r="C64" s="19">
        <v>9176</v>
      </c>
      <c r="D64" s="41">
        <f t="shared" si="10"/>
        <v>116.75785723374474</v>
      </c>
      <c r="E64" s="19">
        <v>9993</v>
      </c>
      <c r="F64" s="41">
        <f t="shared" si="11"/>
        <v>108.90366172624236</v>
      </c>
      <c r="G64" s="19">
        <v>9993</v>
      </c>
      <c r="H64" s="41">
        <f t="shared" si="12"/>
        <v>100</v>
      </c>
      <c r="I64" s="19">
        <v>9993</v>
      </c>
      <c r="J64" s="41">
        <f t="shared" si="13"/>
        <v>100</v>
      </c>
    </row>
    <row r="65" spans="1:10" s="18" customFormat="1" ht="47.25" x14ac:dyDescent="0.2">
      <c r="A65" s="20" t="s">
        <v>80</v>
      </c>
      <c r="B65" s="19">
        <v>7</v>
      </c>
      <c r="C65" s="19">
        <v>7</v>
      </c>
      <c r="D65" s="41">
        <f t="shared" si="10"/>
        <v>99.999999999999986</v>
      </c>
      <c r="E65" s="19">
        <v>7</v>
      </c>
      <c r="F65" s="41">
        <f t="shared" si="11"/>
        <v>99.999999999999986</v>
      </c>
      <c r="G65" s="19">
        <v>7</v>
      </c>
      <c r="H65" s="41">
        <f t="shared" si="12"/>
        <v>99.999999999999986</v>
      </c>
      <c r="I65" s="19">
        <v>7</v>
      </c>
      <c r="J65" s="41">
        <f t="shared" si="13"/>
        <v>99.999999999999986</v>
      </c>
    </row>
    <row r="66" spans="1:10" s="18" customFormat="1" ht="63" x14ac:dyDescent="0.2">
      <c r="A66" s="20" t="s">
        <v>81</v>
      </c>
      <c r="B66" s="19">
        <v>4574.2</v>
      </c>
      <c r="C66" s="19">
        <v>3723.7</v>
      </c>
      <c r="D66" s="41">
        <f t="shared" si="10"/>
        <v>81.406584757990473</v>
      </c>
      <c r="E66" s="19">
        <v>4999</v>
      </c>
      <c r="F66" s="41">
        <f t="shared" si="11"/>
        <v>134.24819400059084</v>
      </c>
      <c r="G66" s="19">
        <v>4999</v>
      </c>
      <c r="H66" s="41">
        <f t="shared" si="12"/>
        <v>100</v>
      </c>
      <c r="I66" s="19">
        <v>4999</v>
      </c>
      <c r="J66" s="41">
        <f t="shared" si="13"/>
        <v>100</v>
      </c>
    </row>
    <row r="67" spans="1:10" s="18" customFormat="1" ht="63" x14ac:dyDescent="0.2">
      <c r="A67" s="20" t="s">
        <v>106</v>
      </c>
      <c r="B67" s="19">
        <v>572</v>
      </c>
      <c r="C67" s="19">
        <v>654</v>
      </c>
      <c r="D67" s="41">
        <f t="shared" si="10"/>
        <v>114.33566433566435</v>
      </c>
      <c r="E67" s="19">
        <v>741</v>
      </c>
      <c r="F67" s="41">
        <f t="shared" si="11"/>
        <v>113.30275229357798</v>
      </c>
      <c r="G67" s="19">
        <v>741</v>
      </c>
      <c r="H67" s="41">
        <f t="shared" si="12"/>
        <v>100</v>
      </c>
      <c r="I67" s="19">
        <v>741</v>
      </c>
      <c r="J67" s="41">
        <f t="shared" si="13"/>
        <v>100</v>
      </c>
    </row>
    <row r="68" spans="1:10" s="18" customFormat="1" ht="31.5" x14ac:dyDescent="0.2">
      <c r="A68" s="20" t="s">
        <v>82</v>
      </c>
      <c r="B68" s="19">
        <v>588.29999999999995</v>
      </c>
      <c r="C68" s="19">
        <v>568</v>
      </c>
      <c r="D68" s="41">
        <f t="shared" si="10"/>
        <v>96.549379568247502</v>
      </c>
      <c r="E68" s="19">
        <v>991</v>
      </c>
      <c r="F68" s="41">
        <f t="shared" si="11"/>
        <v>174.47183098591549</v>
      </c>
      <c r="G68" s="19">
        <v>807</v>
      </c>
      <c r="H68" s="41">
        <f t="shared" si="12"/>
        <v>81.432896064581229</v>
      </c>
      <c r="I68" s="19">
        <v>807</v>
      </c>
      <c r="J68" s="41">
        <f t="shared" si="13"/>
        <v>100</v>
      </c>
    </row>
    <row r="69" spans="1:10" s="18" customFormat="1" ht="47.25" x14ac:dyDescent="0.2">
      <c r="A69" s="20" t="s">
        <v>83</v>
      </c>
      <c r="B69" s="19">
        <v>635.70000000000005</v>
      </c>
      <c r="C69" s="19">
        <v>759</v>
      </c>
      <c r="D69" s="41">
        <f t="shared" si="10"/>
        <v>119.39594148183104</v>
      </c>
      <c r="E69" s="19">
        <v>819</v>
      </c>
      <c r="F69" s="41">
        <f t="shared" si="11"/>
        <v>107.90513833992095</v>
      </c>
      <c r="G69" s="19">
        <v>807</v>
      </c>
      <c r="H69" s="41">
        <f t="shared" si="12"/>
        <v>98.53479853479854</v>
      </c>
      <c r="I69" s="19">
        <v>807</v>
      </c>
      <c r="J69" s="41">
        <f t="shared" si="13"/>
        <v>100</v>
      </c>
    </row>
    <row r="70" spans="1:10" s="18" customFormat="1" ht="31.5" x14ac:dyDescent="0.2">
      <c r="A70" s="20" t="s">
        <v>84</v>
      </c>
      <c r="B70" s="19">
        <v>1125</v>
      </c>
      <c r="C70" s="19">
        <v>1245</v>
      </c>
      <c r="D70" s="41">
        <f t="shared" si="10"/>
        <v>110.66666666666667</v>
      </c>
      <c r="E70" s="19">
        <v>1592</v>
      </c>
      <c r="F70" s="41">
        <f t="shared" si="11"/>
        <v>127.87148594377511</v>
      </c>
      <c r="G70" s="19">
        <v>1592</v>
      </c>
      <c r="H70" s="41">
        <f t="shared" si="12"/>
        <v>100</v>
      </c>
      <c r="I70" s="19">
        <v>1592</v>
      </c>
      <c r="J70" s="41">
        <f t="shared" si="13"/>
        <v>100</v>
      </c>
    </row>
    <row r="71" spans="1:10" s="18" customFormat="1" ht="31.5" x14ac:dyDescent="0.2">
      <c r="A71" s="20" t="s">
        <v>85</v>
      </c>
      <c r="B71" s="19">
        <v>122.4</v>
      </c>
      <c r="C71" s="19">
        <v>227</v>
      </c>
      <c r="D71" s="41">
        <f t="shared" si="10"/>
        <v>185.45751633986927</v>
      </c>
      <c r="E71" s="19">
        <v>237</v>
      </c>
      <c r="F71" s="41">
        <f t="shared" si="11"/>
        <v>104.40528634361233</v>
      </c>
      <c r="G71" s="19">
        <v>240</v>
      </c>
      <c r="H71" s="41">
        <f t="shared" si="12"/>
        <v>101.26582278481013</v>
      </c>
      <c r="I71" s="19">
        <v>240</v>
      </c>
      <c r="J71" s="41">
        <f t="shared" si="13"/>
        <v>100</v>
      </c>
    </row>
    <row r="72" spans="1:10" s="18" customFormat="1" ht="47.25" x14ac:dyDescent="0.2">
      <c r="A72" s="20" t="s">
        <v>86</v>
      </c>
      <c r="B72" s="19">
        <v>1110</v>
      </c>
      <c r="C72" s="19">
        <v>1353</v>
      </c>
      <c r="D72" s="41">
        <f t="shared" si="10"/>
        <v>121.8918918918919</v>
      </c>
      <c r="E72" s="19">
        <v>1473</v>
      </c>
      <c r="F72" s="41">
        <f t="shared" si="11"/>
        <v>108.86917960088692</v>
      </c>
      <c r="G72" s="19">
        <v>0</v>
      </c>
      <c r="H72" s="41">
        <f t="shared" si="12"/>
        <v>0</v>
      </c>
      <c r="I72" s="19">
        <v>0</v>
      </c>
      <c r="J72" s="41" t="e">
        <f t="shared" si="13"/>
        <v>#DIV/0!</v>
      </c>
    </row>
    <row r="73" spans="1:10" s="18" customFormat="1" x14ac:dyDescent="0.2">
      <c r="A73" s="43" t="s">
        <v>97</v>
      </c>
      <c r="B73" s="19">
        <v>2953.5</v>
      </c>
      <c r="C73" s="19">
        <v>3905</v>
      </c>
      <c r="D73" s="41">
        <f t="shared" si="10"/>
        <v>132.21601489757913</v>
      </c>
      <c r="E73" s="19">
        <v>4125</v>
      </c>
      <c r="F73" s="41">
        <f t="shared" si="11"/>
        <v>105.63380281690142</v>
      </c>
      <c r="G73" s="19">
        <v>4125</v>
      </c>
      <c r="H73" s="41">
        <f t="shared" si="12"/>
        <v>100</v>
      </c>
      <c r="I73" s="19">
        <v>4125</v>
      </c>
      <c r="J73" s="41">
        <f t="shared" si="13"/>
        <v>100</v>
      </c>
    </row>
    <row r="74" spans="1:10" s="18" customFormat="1" ht="47.25" x14ac:dyDescent="0.2">
      <c r="A74" s="44" t="s">
        <v>98</v>
      </c>
      <c r="B74" s="19">
        <v>82</v>
      </c>
      <c r="C74" s="19">
        <v>118</v>
      </c>
      <c r="D74" s="41">
        <f t="shared" si="10"/>
        <v>143.90243902439025</v>
      </c>
      <c r="E74" s="19">
        <v>190</v>
      </c>
      <c r="F74" s="41">
        <f t="shared" si="11"/>
        <v>161.0169491525424</v>
      </c>
      <c r="G74" s="19">
        <v>190</v>
      </c>
      <c r="H74" s="41">
        <f>G74/E74%</f>
        <v>100</v>
      </c>
      <c r="I74" s="19">
        <v>190</v>
      </c>
      <c r="J74" s="41">
        <f t="shared" si="13"/>
        <v>100</v>
      </c>
    </row>
    <row r="75" spans="1:10" s="18" customFormat="1" ht="47.25" x14ac:dyDescent="0.2">
      <c r="A75" s="44" t="s">
        <v>99</v>
      </c>
      <c r="B75" s="19">
        <v>42466</v>
      </c>
      <c r="C75" s="19">
        <v>20099.599999999999</v>
      </c>
      <c r="D75" s="41">
        <f t="shared" si="10"/>
        <v>47.331041303631132</v>
      </c>
      <c r="E75" s="19">
        <v>141.19999999999999</v>
      </c>
      <c r="F75" s="41">
        <f t="shared" si="11"/>
        <v>0.70250154231925011</v>
      </c>
      <c r="G75" s="19">
        <v>0</v>
      </c>
      <c r="H75" s="41">
        <f t="shared" si="12"/>
        <v>0</v>
      </c>
      <c r="I75" s="19">
        <v>0</v>
      </c>
      <c r="J75" s="41" t="e">
        <f t="shared" si="13"/>
        <v>#DIV/0!</v>
      </c>
    </row>
    <row r="76" spans="1:10" s="18" customFormat="1" ht="47.25" x14ac:dyDescent="0.2">
      <c r="A76" s="44" t="s">
        <v>100</v>
      </c>
      <c r="B76" s="19">
        <v>54485.9</v>
      </c>
      <c r="C76" s="19">
        <v>0</v>
      </c>
      <c r="D76" s="41">
        <f t="shared" si="10"/>
        <v>0</v>
      </c>
      <c r="E76" s="19">
        <v>0</v>
      </c>
      <c r="F76" s="41" t="e">
        <f t="shared" si="11"/>
        <v>#DIV/0!</v>
      </c>
      <c r="G76" s="19">
        <v>0</v>
      </c>
      <c r="H76" s="41" t="e">
        <f t="shared" si="12"/>
        <v>#DIV/0!</v>
      </c>
      <c r="I76" s="19">
        <v>0</v>
      </c>
      <c r="J76" s="41" t="e">
        <f t="shared" si="13"/>
        <v>#DIV/0!</v>
      </c>
    </row>
    <row r="77" spans="1:10" s="18" customFormat="1" ht="47.25" x14ac:dyDescent="0.2">
      <c r="A77" s="48" t="s">
        <v>118</v>
      </c>
      <c r="B77" s="19">
        <v>107</v>
      </c>
      <c r="C77" s="19">
        <v>1061.9000000000001</v>
      </c>
      <c r="D77" s="41">
        <f t="shared" si="10"/>
        <v>992.42990654205607</v>
      </c>
      <c r="E77" s="19">
        <v>1494</v>
      </c>
      <c r="F77" s="41">
        <f t="shared" si="11"/>
        <v>140.69121386194556</v>
      </c>
      <c r="G77" s="19">
        <v>1275</v>
      </c>
      <c r="H77" s="41">
        <f t="shared" si="12"/>
        <v>85.341365461847388</v>
      </c>
      <c r="I77" s="19">
        <v>1275</v>
      </c>
      <c r="J77" s="41">
        <f t="shared" si="13"/>
        <v>100</v>
      </c>
    </row>
    <row r="78" spans="1:10" s="18" customFormat="1" ht="63" x14ac:dyDescent="0.2">
      <c r="A78" s="48" t="s">
        <v>119</v>
      </c>
      <c r="B78" s="19"/>
      <c r="C78" s="19">
        <v>10690.3</v>
      </c>
      <c r="D78" s="41"/>
      <c r="E78" s="24">
        <v>12829</v>
      </c>
      <c r="F78" s="41">
        <f t="shared" si="11"/>
        <v>120.00598673563886</v>
      </c>
      <c r="G78" s="19">
        <v>12829</v>
      </c>
      <c r="H78" s="41">
        <f t="shared" si="12"/>
        <v>100</v>
      </c>
      <c r="I78" s="19">
        <v>12829</v>
      </c>
      <c r="J78" s="41">
        <f t="shared" si="13"/>
        <v>100</v>
      </c>
    </row>
    <row r="79" spans="1:10" s="18" customFormat="1" x14ac:dyDescent="0.2">
      <c r="A79" s="22" t="s">
        <v>21</v>
      </c>
      <c r="B79" s="25">
        <f>B80+B81+B82+B83+B84+B85+B86+B87+B88+B92+B89+B90+B91+B93+B94+B95</f>
        <v>80072.600000000006</v>
      </c>
      <c r="C79" s="25">
        <f>C80+C81+C82+C83+C84+C85+C86+C87+C88+C92+C89+C90+C91+C93+C94+C95</f>
        <v>58069.470000000008</v>
      </c>
      <c r="D79" s="41">
        <f t="shared" si="10"/>
        <v>72.521024670111871</v>
      </c>
      <c r="E79" s="25">
        <f>E80+E81+E82+E83+E84+E85+E86+E87+E88+E92+E89+E90+E91+E93+E94+E95</f>
        <v>43495.939999999995</v>
      </c>
      <c r="F79" s="41">
        <f t="shared" si="11"/>
        <v>74.903283945935769</v>
      </c>
      <c r="G79" s="25">
        <f>G80+G81+G82+G83+G84+G85+G86+G87+G88+G92+G89+G90+G91+G93+G94+G95</f>
        <v>37203.85</v>
      </c>
      <c r="H79" s="41">
        <f t="shared" si="12"/>
        <v>85.534075134368862</v>
      </c>
      <c r="I79" s="25">
        <f>I80+I81+I82+I83+I84+I85+I86+I87+I88+I92+I89+I90+I91+I93+I94+I95</f>
        <v>37203.85</v>
      </c>
      <c r="J79" s="41">
        <f t="shared" si="13"/>
        <v>100</v>
      </c>
    </row>
    <row r="80" spans="1:10" s="18" customFormat="1" ht="47.25" x14ac:dyDescent="0.2">
      <c r="A80" s="20" t="s">
        <v>87</v>
      </c>
      <c r="B80" s="24">
        <v>17753.400000000001</v>
      </c>
      <c r="C80" s="24">
        <v>19567</v>
      </c>
      <c r="D80" s="41">
        <f t="shared" si="10"/>
        <v>110.21550801536605</v>
      </c>
      <c r="E80" s="24">
        <v>19881</v>
      </c>
      <c r="F80" s="41">
        <f t="shared" si="11"/>
        <v>101.60474267900037</v>
      </c>
      <c r="G80" s="24">
        <v>19881</v>
      </c>
      <c r="H80" s="41">
        <f t="shared" si="12"/>
        <v>100</v>
      </c>
      <c r="I80" s="24">
        <v>19881</v>
      </c>
      <c r="J80" s="41">
        <f t="shared" si="13"/>
        <v>100</v>
      </c>
    </row>
    <row r="81" spans="1:10" s="18" customFormat="1" ht="31.5" x14ac:dyDescent="0.2">
      <c r="A81" s="20" t="s">
        <v>88</v>
      </c>
      <c r="B81" s="24">
        <v>6948</v>
      </c>
      <c r="C81" s="24">
        <v>7449</v>
      </c>
      <c r="D81" s="41">
        <f t="shared" si="10"/>
        <v>107.21070811744386</v>
      </c>
      <c r="E81" s="24">
        <v>7909</v>
      </c>
      <c r="F81" s="41">
        <f t="shared" si="11"/>
        <v>106.1753255470533</v>
      </c>
      <c r="G81" s="24">
        <v>7909</v>
      </c>
      <c r="H81" s="41">
        <f t="shared" si="12"/>
        <v>100</v>
      </c>
      <c r="I81" s="24">
        <v>7909</v>
      </c>
      <c r="J81" s="41">
        <f t="shared" si="13"/>
        <v>100</v>
      </c>
    </row>
    <row r="82" spans="1:10" s="18" customFormat="1" ht="47.25" x14ac:dyDescent="0.2">
      <c r="A82" s="20" t="s">
        <v>89</v>
      </c>
      <c r="B82" s="19">
        <v>19843.3</v>
      </c>
      <c r="C82" s="19">
        <v>0</v>
      </c>
      <c r="D82" s="41">
        <f t="shared" si="10"/>
        <v>0</v>
      </c>
      <c r="E82" s="19"/>
      <c r="F82" s="41"/>
      <c r="G82" s="19"/>
      <c r="H82" s="41"/>
      <c r="I82" s="19"/>
      <c r="J82" s="41"/>
    </row>
    <row r="83" spans="1:10" s="18" customFormat="1" ht="31.5" x14ac:dyDescent="0.2">
      <c r="A83" s="20" t="s">
        <v>107</v>
      </c>
      <c r="B83" s="19">
        <v>280.8</v>
      </c>
      <c r="C83" s="19">
        <v>1194</v>
      </c>
      <c r="D83" s="41"/>
      <c r="E83" s="19">
        <v>1544</v>
      </c>
      <c r="F83" s="41">
        <f t="shared" si="11"/>
        <v>129.31323283082077</v>
      </c>
      <c r="G83" s="19">
        <v>1544</v>
      </c>
      <c r="H83" s="41">
        <f t="shared" si="12"/>
        <v>100</v>
      </c>
      <c r="I83" s="19">
        <v>1544</v>
      </c>
      <c r="J83" s="41">
        <f t="shared" si="13"/>
        <v>100</v>
      </c>
    </row>
    <row r="84" spans="1:10" s="18" customFormat="1" ht="47.25" x14ac:dyDescent="0.2">
      <c r="A84" s="23" t="s">
        <v>20</v>
      </c>
      <c r="B84" s="19">
        <v>7664.2</v>
      </c>
      <c r="C84" s="19">
        <v>6561.02</v>
      </c>
      <c r="D84" s="41">
        <f t="shared" si="10"/>
        <v>85.606064559901895</v>
      </c>
      <c r="E84" s="19">
        <v>4662.2</v>
      </c>
      <c r="F84" s="41">
        <f t="shared" si="11"/>
        <v>71.059073131921551</v>
      </c>
      <c r="G84" s="19">
        <v>0</v>
      </c>
      <c r="H84" s="41">
        <f t="shared" si="12"/>
        <v>0</v>
      </c>
      <c r="I84" s="19">
        <v>0</v>
      </c>
      <c r="J84" s="41" t="e">
        <f t="shared" si="13"/>
        <v>#DIV/0!</v>
      </c>
    </row>
    <row r="85" spans="1:10" s="18" customFormat="1" ht="47.25" x14ac:dyDescent="0.2">
      <c r="A85" s="23" t="s">
        <v>116</v>
      </c>
      <c r="B85" s="19">
        <v>7305.2</v>
      </c>
      <c r="C85" s="19">
        <v>0</v>
      </c>
      <c r="D85" s="41">
        <f t="shared" si="10"/>
        <v>0</v>
      </c>
      <c r="E85" s="19">
        <v>5078.8500000000004</v>
      </c>
      <c r="F85" s="41" t="e">
        <f t="shared" si="11"/>
        <v>#DIV/0!</v>
      </c>
      <c r="G85" s="19">
        <v>5078.8500000000004</v>
      </c>
      <c r="H85" s="41">
        <f t="shared" si="12"/>
        <v>100</v>
      </c>
      <c r="I85" s="19">
        <v>5078.8500000000004</v>
      </c>
      <c r="J85" s="41">
        <f t="shared" si="13"/>
        <v>100</v>
      </c>
    </row>
    <row r="86" spans="1:10" s="18" customFormat="1" ht="31.5" x14ac:dyDescent="0.2">
      <c r="A86" s="23" t="s">
        <v>19</v>
      </c>
      <c r="B86" s="19">
        <v>0</v>
      </c>
      <c r="C86" s="19">
        <v>151.51</v>
      </c>
      <c r="D86" s="41" t="e">
        <f t="shared" si="10"/>
        <v>#DIV/0!</v>
      </c>
      <c r="E86" s="19"/>
      <c r="F86" s="41"/>
      <c r="G86" s="19"/>
      <c r="H86" s="41"/>
      <c r="I86" s="19"/>
      <c r="J86" s="41"/>
    </row>
    <row r="87" spans="1:10" s="18" customFormat="1" ht="31.5" x14ac:dyDescent="0.2">
      <c r="A87" s="42" t="s">
        <v>92</v>
      </c>
      <c r="B87" s="19">
        <v>2020.2</v>
      </c>
      <c r="C87" s="19">
        <v>2021</v>
      </c>
      <c r="D87" s="41">
        <f t="shared" si="10"/>
        <v>100.03960003960003</v>
      </c>
      <c r="E87" s="19">
        <v>2021</v>
      </c>
      <c r="F87" s="41">
        <f t="shared" si="11"/>
        <v>100</v>
      </c>
      <c r="G87" s="19">
        <v>2021</v>
      </c>
      <c r="H87" s="41">
        <f t="shared" si="12"/>
        <v>100</v>
      </c>
      <c r="I87" s="19">
        <v>2021</v>
      </c>
      <c r="J87" s="41">
        <f t="shared" si="13"/>
        <v>100</v>
      </c>
    </row>
    <row r="88" spans="1:10" s="18" customFormat="1" ht="31.5" x14ac:dyDescent="0.2">
      <c r="A88" s="23" t="s">
        <v>91</v>
      </c>
      <c r="B88" s="19">
        <v>0</v>
      </c>
      <c r="C88" s="19">
        <v>0</v>
      </c>
      <c r="D88" s="41" t="e">
        <f t="shared" si="10"/>
        <v>#DIV/0!</v>
      </c>
      <c r="E88" s="19"/>
      <c r="F88" s="41"/>
      <c r="G88" s="19"/>
      <c r="H88" s="41"/>
      <c r="I88" s="19"/>
      <c r="J88" s="41"/>
    </row>
    <row r="89" spans="1:10" s="18" customFormat="1" x14ac:dyDescent="0.2">
      <c r="A89" s="23" t="s">
        <v>94</v>
      </c>
      <c r="B89" s="19">
        <v>10455.299999999999</v>
      </c>
      <c r="C89" s="19">
        <v>9501</v>
      </c>
      <c r="D89" s="41">
        <f t="shared" si="10"/>
        <v>90.872571805687073</v>
      </c>
      <c r="E89" s="19">
        <v>0</v>
      </c>
      <c r="F89" s="41">
        <f t="shared" si="11"/>
        <v>0</v>
      </c>
      <c r="G89" s="19">
        <v>0</v>
      </c>
      <c r="H89" s="41" t="e">
        <f t="shared" si="12"/>
        <v>#DIV/0!</v>
      </c>
      <c r="I89" s="19">
        <v>0</v>
      </c>
      <c r="J89" s="41" t="e">
        <f t="shared" si="12"/>
        <v>#DIV/0!</v>
      </c>
    </row>
    <row r="90" spans="1:10" s="18" customFormat="1" x14ac:dyDescent="0.2">
      <c r="A90" s="23" t="s">
        <v>95</v>
      </c>
      <c r="B90" s="19">
        <v>1686.8</v>
      </c>
      <c r="C90" s="19">
        <v>882</v>
      </c>
      <c r="D90" s="41">
        <f t="shared" si="10"/>
        <v>52.288356651648094</v>
      </c>
      <c r="E90" s="19">
        <v>1629.89</v>
      </c>
      <c r="F90" s="41">
        <f t="shared" si="11"/>
        <v>184.79478458049888</v>
      </c>
      <c r="G90" s="19"/>
      <c r="H90" s="41"/>
      <c r="I90" s="19"/>
      <c r="J90" s="41"/>
    </row>
    <row r="91" spans="1:10" s="18" customFormat="1" x14ac:dyDescent="0.2">
      <c r="A91" s="23" t="s">
        <v>96</v>
      </c>
      <c r="B91" s="19">
        <v>0</v>
      </c>
      <c r="C91" s="19">
        <v>6099.14</v>
      </c>
      <c r="D91" s="41" t="e">
        <f t="shared" si="10"/>
        <v>#DIV/0!</v>
      </c>
      <c r="E91" s="19"/>
      <c r="F91" s="41">
        <f t="shared" si="11"/>
        <v>0</v>
      </c>
      <c r="G91" s="19"/>
      <c r="H91" s="41"/>
      <c r="I91" s="19"/>
      <c r="J91" s="41"/>
    </row>
    <row r="92" spans="1:10" s="18" customFormat="1" ht="78.75" x14ac:dyDescent="0.2">
      <c r="A92" s="43" t="s">
        <v>120</v>
      </c>
      <c r="B92" s="19">
        <v>632</v>
      </c>
      <c r="C92" s="19">
        <v>2533.8000000000002</v>
      </c>
      <c r="D92" s="41">
        <f t="shared" si="10"/>
        <v>400.91772151898738</v>
      </c>
      <c r="E92" s="19"/>
      <c r="F92" s="41">
        <f t="shared" si="11"/>
        <v>0</v>
      </c>
      <c r="G92" s="19"/>
      <c r="H92" s="41" t="e">
        <f t="shared" si="12"/>
        <v>#DIV/0!</v>
      </c>
      <c r="I92" s="19"/>
      <c r="J92" s="41" t="e">
        <f t="shared" si="12"/>
        <v>#DIV/0!</v>
      </c>
    </row>
    <row r="93" spans="1:10" s="18" customFormat="1" ht="31.5" x14ac:dyDescent="0.2">
      <c r="A93" s="43" t="s">
        <v>110</v>
      </c>
      <c r="B93" s="19">
        <v>426.6</v>
      </c>
      <c r="C93" s="19">
        <v>710</v>
      </c>
      <c r="D93" s="41">
        <f t="shared" si="10"/>
        <v>166.43225503984996</v>
      </c>
      <c r="E93" s="19">
        <v>770</v>
      </c>
      <c r="F93" s="41">
        <f t="shared" si="11"/>
        <v>108.45070422535211</v>
      </c>
      <c r="G93" s="19">
        <v>770</v>
      </c>
      <c r="H93" s="41">
        <f t="shared" si="12"/>
        <v>100</v>
      </c>
      <c r="I93" s="19">
        <v>770</v>
      </c>
      <c r="J93" s="41">
        <f t="shared" si="12"/>
        <v>100</v>
      </c>
    </row>
    <row r="94" spans="1:10" s="18" customFormat="1" x14ac:dyDescent="0.2">
      <c r="A94" s="43" t="s">
        <v>111</v>
      </c>
      <c r="B94" s="19">
        <v>3757</v>
      </c>
      <c r="C94" s="19">
        <v>0</v>
      </c>
      <c r="D94" s="41">
        <f t="shared" si="10"/>
        <v>0</v>
      </c>
      <c r="E94" s="19"/>
      <c r="F94" s="41"/>
      <c r="G94" s="19"/>
      <c r="H94" s="41" t="e">
        <f t="shared" si="12"/>
        <v>#DIV/0!</v>
      </c>
      <c r="I94" s="19"/>
      <c r="J94" s="41" t="e">
        <f t="shared" si="12"/>
        <v>#DIV/0!</v>
      </c>
    </row>
    <row r="95" spans="1:10" s="18" customFormat="1" ht="31.5" x14ac:dyDescent="0.2">
      <c r="A95" s="43" t="s">
        <v>112</v>
      </c>
      <c r="B95" s="19">
        <v>1299.8</v>
      </c>
      <c r="C95" s="19">
        <v>1400</v>
      </c>
      <c r="D95" s="41">
        <f t="shared" si="10"/>
        <v>107.70887828896754</v>
      </c>
      <c r="E95" s="19"/>
      <c r="F95" s="41"/>
      <c r="G95" s="19"/>
      <c r="H95" s="41" t="e">
        <f t="shared" si="12"/>
        <v>#DIV/0!</v>
      </c>
      <c r="I95" s="19"/>
      <c r="J95" s="41" t="e">
        <f t="shared" si="12"/>
        <v>#DIV/0!</v>
      </c>
    </row>
    <row r="96" spans="1:10" s="18" customFormat="1" x14ac:dyDescent="0.2">
      <c r="A96" s="22" t="s">
        <v>18</v>
      </c>
      <c r="B96" s="21">
        <f>B97+B99+B100+B101+B102</f>
        <v>19409</v>
      </c>
      <c r="C96" s="21">
        <f>C97+C99+C100+C101+C102+C98</f>
        <v>34343.9</v>
      </c>
      <c r="D96" s="47">
        <f t="shared" si="10"/>
        <v>176.94832294296461</v>
      </c>
      <c r="E96" s="21">
        <f>E97+E99+E100+E101+E102</f>
        <v>2688</v>
      </c>
      <c r="F96" s="47">
        <f t="shared" si="11"/>
        <v>7.8267174083316098</v>
      </c>
      <c r="G96" s="21">
        <f>G97+G99+G100+G101+G102</f>
        <v>0</v>
      </c>
      <c r="H96" s="47">
        <f t="shared" si="12"/>
        <v>0</v>
      </c>
      <c r="I96" s="21">
        <f>I97+I99+I100+I101+I102</f>
        <v>0</v>
      </c>
      <c r="J96" s="47" t="e">
        <f t="shared" si="13"/>
        <v>#DIV/0!</v>
      </c>
    </row>
    <row r="97" spans="1:10" s="15" customFormat="1" ht="63" x14ac:dyDescent="0.25">
      <c r="A97" s="45" t="s">
        <v>101</v>
      </c>
      <c r="B97" s="19">
        <v>16183.7</v>
      </c>
      <c r="C97" s="19">
        <v>28933.599999999999</v>
      </c>
      <c r="D97" s="41">
        <f t="shared" si="10"/>
        <v>178.78235508567261</v>
      </c>
      <c r="E97" s="19"/>
      <c r="F97" s="41">
        <f t="shared" si="11"/>
        <v>0</v>
      </c>
      <c r="G97" s="19"/>
      <c r="H97" s="41" t="e">
        <f t="shared" si="12"/>
        <v>#DIV/0!</v>
      </c>
      <c r="I97" s="19"/>
      <c r="J97" s="41" t="e">
        <f t="shared" si="13"/>
        <v>#DIV/0!</v>
      </c>
    </row>
    <row r="98" spans="1:10" s="15" customFormat="1" ht="141.75" x14ac:dyDescent="0.25">
      <c r="A98" s="45" t="s">
        <v>127</v>
      </c>
      <c r="B98" s="19"/>
      <c r="C98" s="19">
        <v>395.8</v>
      </c>
      <c r="D98" s="41"/>
      <c r="E98" s="19"/>
      <c r="F98" s="41"/>
      <c r="G98" s="19"/>
      <c r="H98" s="41"/>
      <c r="I98" s="19"/>
      <c r="J98" s="41"/>
    </row>
    <row r="99" spans="1:10" s="15" customFormat="1" x14ac:dyDescent="0.25">
      <c r="A99" s="45" t="s">
        <v>121</v>
      </c>
      <c r="B99" s="19">
        <v>100</v>
      </c>
      <c r="C99" s="19">
        <v>1000</v>
      </c>
      <c r="D99" s="41">
        <f t="shared" si="10"/>
        <v>1000</v>
      </c>
      <c r="E99" s="16"/>
      <c r="F99" s="41"/>
      <c r="G99" s="16"/>
      <c r="H99" s="41"/>
      <c r="I99" s="16"/>
      <c r="J99" s="41"/>
    </row>
    <row r="100" spans="1:10" s="15" customFormat="1" ht="31.5" x14ac:dyDescent="0.25">
      <c r="A100" s="45" t="s">
        <v>108</v>
      </c>
      <c r="B100" s="19">
        <v>2531</v>
      </c>
      <c r="C100" s="19">
        <v>2770</v>
      </c>
      <c r="D100" s="41">
        <f t="shared" si="10"/>
        <v>109.44290794152509</v>
      </c>
      <c r="E100" s="19">
        <v>2688</v>
      </c>
      <c r="F100" s="41">
        <f t="shared" si="11"/>
        <v>97.039711191335741</v>
      </c>
      <c r="G100" s="19">
        <v>0</v>
      </c>
      <c r="H100" s="41">
        <f t="shared" si="12"/>
        <v>0</v>
      </c>
      <c r="I100" s="19">
        <v>0</v>
      </c>
      <c r="J100" s="41" t="e">
        <f t="shared" si="13"/>
        <v>#DIV/0!</v>
      </c>
    </row>
    <row r="101" spans="1:10" s="15" customFormat="1" ht="31.5" x14ac:dyDescent="0.25">
      <c r="A101" s="45" t="s">
        <v>109</v>
      </c>
      <c r="B101" s="19">
        <v>594.29999999999995</v>
      </c>
      <c r="C101" s="19">
        <v>1244.5</v>
      </c>
      <c r="D101" s="41">
        <f t="shared" si="10"/>
        <v>209.40602389365642</v>
      </c>
      <c r="E101" s="19"/>
      <c r="F101" s="41"/>
      <c r="G101" s="19"/>
      <c r="H101" s="41"/>
      <c r="I101" s="19"/>
      <c r="J101" s="41"/>
    </row>
    <row r="102" spans="1:10" s="15" customFormat="1" ht="78.75" x14ac:dyDescent="0.25">
      <c r="A102" s="45" t="s">
        <v>117</v>
      </c>
      <c r="B102" s="19"/>
      <c r="C102" s="19"/>
      <c r="D102" s="41"/>
      <c r="E102" s="19"/>
      <c r="F102" s="41"/>
      <c r="G102" s="19"/>
      <c r="H102" s="41"/>
      <c r="I102" s="19"/>
      <c r="J102" s="41"/>
    </row>
    <row r="103" spans="1:10" s="15" customFormat="1" ht="31.5" x14ac:dyDescent="0.25">
      <c r="A103" s="45" t="s">
        <v>113</v>
      </c>
      <c r="B103" s="19">
        <v>356.64</v>
      </c>
      <c r="C103" s="19"/>
      <c r="D103" s="41">
        <f t="shared" si="10"/>
        <v>0</v>
      </c>
      <c r="E103" s="19"/>
      <c r="F103" s="41"/>
      <c r="G103" s="19"/>
      <c r="H103" s="41"/>
      <c r="I103" s="19"/>
      <c r="J103" s="41"/>
    </row>
    <row r="104" spans="1:10" s="15" customFormat="1" x14ac:dyDescent="0.2">
      <c r="A104" s="46" t="s">
        <v>93</v>
      </c>
      <c r="B104" s="16">
        <v>-0.1</v>
      </c>
      <c r="C104" s="16"/>
      <c r="D104" s="41">
        <f t="shared" si="10"/>
        <v>0</v>
      </c>
      <c r="E104" s="16"/>
      <c r="F104" s="41"/>
      <c r="G104" s="16"/>
      <c r="H104" s="41"/>
      <c r="I104" s="16"/>
      <c r="J104" s="41"/>
    </row>
    <row r="105" spans="1:10" s="15" customFormat="1" x14ac:dyDescent="0.2">
      <c r="A105" s="17" t="s">
        <v>17</v>
      </c>
      <c r="B105" s="16">
        <f>B49+B44+B104</f>
        <v>875127.38000000012</v>
      </c>
      <c r="C105" s="16">
        <f>C49+C44</f>
        <v>894067.87</v>
      </c>
      <c r="D105" s="34">
        <f t="shared" si="10"/>
        <v>102.16431235416265</v>
      </c>
      <c r="E105" s="16">
        <f>E49+E44</f>
        <v>858161.6399999999</v>
      </c>
      <c r="F105" s="34">
        <f t="shared" si="11"/>
        <v>95.983948064255998</v>
      </c>
      <c r="G105" s="16">
        <f>G49+G44</f>
        <v>787182.97169999999</v>
      </c>
      <c r="H105" s="34">
        <f t="shared" si="12"/>
        <v>91.728986126669568</v>
      </c>
      <c r="I105" s="16">
        <f>I49+I44</f>
        <v>822155.45600000001</v>
      </c>
      <c r="J105" s="34">
        <f t="shared" si="13"/>
        <v>104.44273892567486</v>
      </c>
    </row>
    <row r="106" spans="1:10" s="13" customFormat="1" x14ac:dyDescent="0.2">
      <c r="A106" s="14"/>
      <c r="B106" s="4"/>
      <c r="C106" s="4"/>
      <c r="D106" s="4"/>
      <c r="E106" s="4"/>
      <c r="F106" s="41"/>
      <c r="G106" s="4"/>
      <c r="H106" s="34"/>
      <c r="I106" s="4"/>
      <c r="J106" s="34"/>
    </row>
    <row r="107" spans="1:10" s="6" customFormat="1" x14ac:dyDescent="0.2">
      <c r="A107" s="5" t="s">
        <v>16</v>
      </c>
      <c r="B107" s="4">
        <f>B105-B125</f>
        <v>-11865.779999999795</v>
      </c>
      <c r="C107" s="4">
        <f>C105-C125</f>
        <v>-4626.4799999999814</v>
      </c>
      <c r="D107" s="34">
        <f>C107/B107%</f>
        <v>38.990104316783736</v>
      </c>
      <c r="E107" s="4">
        <f>E105-E125</f>
        <v>3.9999999920837581E-2</v>
      </c>
      <c r="F107" s="34">
        <f>E107/C107%</f>
        <v>-8.645881949308705E-4</v>
      </c>
      <c r="G107" s="4">
        <f>G105-G125</f>
        <v>-2.8300000005401671E-2</v>
      </c>
      <c r="H107" s="34">
        <f t="shared" si="12"/>
        <v>-70.750000153522706</v>
      </c>
      <c r="I107" s="4">
        <f>I105-I125</f>
        <v>-4.3999999877996743E-2</v>
      </c>
      <c r="J107" s="34">
        <f t="shared" si="13"/>
        <v>155.47703134133704</v>
      </c>
    </row>
    <row r="108" spans="1:10" s="6" customFormat="1" x14ac:dyDescent="0.2">
      <c r="A108" s="10" t="s">
        <v>15</v>
      </c>
      <c r="B108" s="11">
        <f>B44/B105*100</f>
        <v>8.4342738767926519</v>
      </c>
      <c r="C108" s="11">
        <f>C44/C105*100</f>
        <v>9.6408788294785719</v>
      </c>
      <c r="D108" s="34">
        <f>C108/B108%</f>
        <v>114.30597310820031</v>
      </c>
      <c r="E108" s="11">
        <f>E44/E105*100</f>
        <v>11.691736768844621</v>
      </c>
      <c r="F108" s="34">
        <f>E108/C108%</f>
        <v>121.27252064506001</v>
      </c>
      <c r="G108" s="11">
        <f>G44/G105*100</f>
        <v>14.496756675713543</v>
      </c>
      <c r="H108" s="34">
        <f t="shared" si="12"/>
        <v>123.99147331424324</v>
      </c>
      <c r="I108" s="11">
        <f>I44/I105*100</f>
        <v>16.303850934974516</v>
      </c>
      <c r="J108" s="34">
        <f t="shared" si="13"/>
        <v>112.46550728335258</v>
      </c>
    </row>
    <row r="109" spans="1:10" s="6" customFormat="1" x14ac:dyDescent="0.2">
      <c r="A109" s="12"/>
      <c r="B109" s="7"/>
      <c r="C109" s="7"/>
      <c r="D109" s="7"/>
      <c r="E109" s="7"/>
      <c r="F109" s="41"/>
      <c r="G109" s="7"/>
      <c r="H109" s="41"/>
      <c r="I109" s="7"/>
      <c r="J109" s="34"/>
    </row>
    <row r="110" spans="1:10" s="6" customFormat="1" x14ac:dyDescent="0.2">
      <c r="A110" s="11" t="s">
        <v>14</v>
      </c>
      <c r="B110" s="7"/>
      <c r="C110" s="7"/>
      <c r="D110" s="7"/>
      <c r="E110" s="7"/>
      <c r="F110" s="41"/>
      <c r="G110" s="7"/>
      <c r="H110" s="41"/>
      <c r="I110" s="7"/>
      <c r="J110" s="34"/>
    </row>
    <row r="111" spans="1:10" s="6" customFormat="1" x14ac:dyDescent="0.2">
      <c r="A111" s="5" t="s">
        <v>13</v>
      </c>
      <c r="B111" s="9">
        <v>69970.399999999994</v>
      </c>
      <c r="C111" s="9">
        <v>84083.6</v>
      </c>
      <c r="D111" s="41">
        <f t="shared" ref="D111:D125" si="14">C111/B111%</f>
        <v>120.17024341721644</v>
      </c>
      <c r="E111" s="9">
        <v>83552.7</v>
      </c>
      <c r="F111" s="41">
        <f t="shared" si="11"/>
        <v>99.368604579252079</v>
      </c>
      <c r="G111" s="9">
        <v>83112.5</v>
      </c>
      <c r="H111" s="41">
        <f t="shared" si="12"/>
        <v>99.473146888131694</v>
      </c>
      <c r="I111" s="9">
        <v>80043.7</v>
      </c>
      <c r="J111" s="41">
        <f t="shared" si="13"/>
        <v>96.307655286509245</v>
      </c>
    </row>
    <row r="112" spans="1:10" s="6" customFormat="1" x14ac:dyDescent="0.2">
      <c r="A112" s="5" t="s">
        <v>12</v>
      </c>
      <c r="B112" s="9">
        <v>2305.1999999999998</v>
      </c>
      <c r="C112" s="9">
        <v>1501.5</v>
      </c>
      <c r="D112" s="41">
        <f t="shared" si="14"/>
        <v>65.135346173867774</v>
      </c>
      <c r="E112" s="9">
        <v>1662.5</v>
      </c>
      <c r="F112" s="41">
        <f t="shared" si="11"/>
        <v>110.72261072261072</v>
      </c>
      <c r="G112" s="9">
        <v>1836.5</v>
      </c>
      <c r="H112" s="41">
        <f t="shared" si="12"/>
        <v>110.46616541353383</v>
      </c>
      <c r="I112" s="9">
        <v>1906.5</v>
      </c>
      <c r="J112" s="41">
        <f t="shared" si="13"/>
        <v>103.81159814865234</v>
      </c>
    </row>
    <row r="113" spans="1:213" s="6" customFormat="1" ht="31.5" x14ac:dyDescent="0.2">
      <c r="A113" s="10" t="s">
        <v>11</v>
      </c>
      <c r="B113" s="9">
        <v>2564.2399999999998</v>
      </c>
      <c r="C113" s="9">
        <v>2917.5</v>
      </c>
      <c r="D113" s="41">
        <f t="shared" si="14"/>
        <v>113.77640158487506</v>
      </c>
      <c r="E113" s="9">
        <v>2587</v>
      </c>
      <c r="F113" s="41">
        <f t="shared" si="11"/>
        <v>88.671808054841478</v>
      </c>
      <c r="G113" s="9">
        <v>2607</v>
      </c>
      <c r="H113" s="41">
        <f t="shared" si="12"/>
        <v>100.77309625048318</v>
      </c>
      <c r="I113" s="9">
        <v>2344.6</v>
      </c>
      <c r="J113" s="41">
        <f t="shared" si="13"/>
        <v>89.934790947449173</v>
      </c>
    </row>
    <row r="114" spans="1:213" s="6" customFormat="1" x14ac:dyDescent="0.2">
      <c r="A114" s="5" t="s">
        <v>10</v>
      </c>
      <c r="B114" s="7">
        <v>42325.8</v>
      </c>
      <c r="C114" s="9">
        <v>18351.64</v>
      </c>
      <c r="D114" s="41">
        <f t="shared" si="14"/>
        <v>43.358046392507639</v>
      </c>
      <c r="E114" s="9">
        <v>19692.900000000001</v>
      </c>
      <c r="F114" s="41">
        <f t="shared" si="11"/>
        <v>107.30866560154843</v>
      </c>
      <c r="G114" s="9">
        <v>19526.900000000001</v>
      </c>
      <c r="H114" s="41">
        <f t="shared" si="12"/>
        <v>99.157056604156836</v>
      </c>
      <c r="I114" s="9">
        <v>22870.9</v>
      </c>
      <c r="J114" s="41">
        <f t="shared" si="13"/>
        <v>117.12509410095817</v>
      </c>
    </row>
    <row r="115" spans="1:213" s="6" customFormat="1" x14ac:dyDescent="0.2">
      <c r="A115" s="5" t="s">
        <v>9</v>
      </c>
      <c r="B115" s="7">
        <v>14108.32</v>
      </c>
      <c r="C115" s="9">
        <v>16486.11</v>
      </c>
      <c r="D115" s="41">
        <f t="shared" si="14"/>
        <v>116.85381391972963</v>
      </c>
      <c r="E115" s="9">
        <v>9679.7000000000007</v>
      </c>
      <c r="F115" s="41">
        <f t="shared" si="11"/>
        <v>58.714275229268765</v>
      </c>
      <c r="G115" s="9">
        <v>8220.9</v>
      </c>
      <c r="H115" s="41">
        <f t="shared" si="12"/>
        <v>84.929284998502013</v>
      </c>
      <c r="I115" s="9">
        <v>8327</v>
      </c>
      <c r="J115" s="41">
        <f t="shared" si="13"/>
        <v>101.29061294992032</v>
      </c>
    </row>
    <row r="116" spans="1:213" s="6" customFormat="1" x14ac:dyDescent="0.2">
      <c r="A116" s="5" t="s">
        <v>8</v>
      </c>
      <c r="B116" s="7">
        <v>558932.5</v>
      </c>
      <c r="C116" s="9">
        <v>642576.6</v>
      </c>
      <c r="D116" s="41">
        <f t="shared" si="14"/>
        <v>114.96497340913258</v>
      </c>
      <c r="E116" s="9">
        <v>635769.1</v>
      </c>
      <c r="F116" s="41">
        <f t="shared" si="11"/>
        <v>98.940593230441323</v>
      </c>
      <c r="G116" s="9">
        <v>585550.5</v>
      </c>
      <c r="H116" s="41">
        <f t="shared" si="12"/>
        <v>92.101126022010192</v>
      </c>
      <c r="I116" s="9">
        <v>623144.19999999995</v>
      </c>
      <c r="J116" s="41">
        <f t="shared" si="13"/>
        <v>106.42023190143291</v>
      </c>
    </row>
    <row r="117" spans="1:213" s="6" customFormat="1" x14ac:dyDescent="0.2">
      <c r="A117" s="5" t="s">
        <v>7</v>
      </c>
      <c r="B117" s="7">
        <v>69062.7</v>
      </c>
      <c r="C117" s="9">
        <v>73626.2</v>
      </c>
      <c r="D117" s="41">
        <f t="shared" si="14"/>
        <v>106.60776366982466</v>
      </c>
      <c r="E117" s="9">
        <v>67063.100000000006</v>
      </c>
      <c r="F117" s="41">
        <f t="shared" si="11"/>
        <v>91.08591778470165</v>
      </c>
      <c r="G117" s="9">
        <v>56304.1</v>
      </c>
      <c r="H117" s="41">
        <f t="shared" si="12"/>
        <v>83.956900292411163</v>
      </c>
      <c r="I117" s="9">
        <v>53473.4</v>
      </c>
      <c r="J117" s="41">
        <f t="shared" si="13"/>
        <v>94.972479801648561</v>
      </c>
    </row>
    <row r="118" spans="1:213" s="6" customFormat="1" x14ac:dyDescent="0.2">
      <c r="A118" s="5" t="s">
        <v>6</v>
      </c>
      <c r="B118" s="7">
        <v>726.2</v>
      </c>
      <c r="C118" s="9">
        <v>447.9</v>
      </c>
      <c r="D118" s="41">
        <f t="shared" si="14"/>
        <v>61.677223905260249</v>
      </c>
      <c r="E118" s="9">
        <v>448</v>
      </c>
      <c r="F118" s="41">
        <f t="shared" si="11"/>
        <v>100.02232641214556</v>
      </c>
      <c r="G118" s="9">
        <v>448</v>
      </c>
      <c r="H118" s="41">
        <f t="shared" si="12"/>
        <v>99.999999999999986</v>
      </c>
      <c r="I118" s="9">
        <v>448</v>
      </c>
      <c r="J118" s="41">
        <f t="shared" si="13"/>
        <v>99.999999999999986</v>
      </c>
    </row>
    <row r="119" spans="1:213" s="6" customFormat="1" x14ac:dyDescent="0.2">
      <c r="A119" s="5" t="s">
        <v>5</v>
      </c>
      <c r="B119" s="7">
        <v>125370.7</v>
      </c>
      <c r="C119" s="9">
        <v>57895.199999999997</v>
      </c>
      <c r="D119" s="41">
        <f t="shared" si="14"/>
        <v>46.179210932059888</v>
      </c>
      <c r="E119" s="9">
        <v>36893.599999999999</v>
      </c>
      <c r="F119" s="41">
        <f t="shared" si="11"/>
        <v>63.724799292514746</v>
      </c>
      <c r="G119" s="9">
        <v>28742.6</v>
      </c>
      <c r="H119" s="41">
        <f t="shared" si="12"/>
        <v>77.906737211874145</v>
      </c>
      <c r="I119" s="9">
        <v>28742.6</v>
      </c>
      <c r="J119" s="41">
        <f t="shared" si="13"/>
        <v>100</v>
      </c>
    </row>
    <row r="120" spans="1:213" s="6" customFormat="1" x14ac:dyDescent="0.2">
      <c r="A120" s="5" t="s">
        <v>4</v>
      </c>
      <c r="B120" s="7">
        <v>1445.8</v>
      </c>
      <c r="C120" s="9">
        <v>780</v>
      </c>
      <c r="D120" s="41">
        <f t="shared" si="14"/>
        <v>53.949370590676445</v>
      </c>
      <c r="E120" s="9">
        <v>780</v>
      </c>
      <c r="F120" s="41">
        <f t="shared" si="11"/>
        <v>100</v>
      </c>
      <c r="G120" s="9">
        <v>790</v>
      </c>
      <c r="H120" s="41">
        <f t="shared" si="12"/>
        <v>101.28205128205128</v>
      </c>
      <c r="I120" s="9">
        <v>792</v>
      </c>
      <c r="J120" s="41">
        <f t="shared" si="13"/>
        <v>100.25316455696202</v>
      </c>
    </row>
    <row r="121" spans="1:213" s="6" customFormat="1" x14ac:dyDescent="0.2">
      <c r="A121" s="5" t="s">
        <v>3</v>
      </c>
      <c r="B121" s="7">
        <v>180.8</v>
      </c>
      <c r="C121" s="9">
        <v>27</v>
      </c>
      <c r="D121" s="41">
        <f t="shared" si="14"/>
        <v>14.93362831858407</v>
      </c>
      <c r="E121" s="9">
        <v>33</v>
      </c>
      <c r="F121" s="41">
        <f t="shared" si="11"/>
        <v>122.22222222222221</v>
      </c>
      <c r="G121" s="9">
        <v>44</v>
      </c>
      <c r="H121" s="41">
        <f t="shared" si="12"/>
        <v>133.33333333333331</v>
      </c>
      <c r="I121" s="9">
        <v>62.6</v>
      </c>
      <c r="J121" s="41">
        <f t="shared" si="13"/>
        <v>142.27272727272728</v>
      </c>
    </row>
    <row r="122" spans="1:213" s="6" customFormat="1" ht="31.5" x14ac:dyDescent="0.2">
      <c r="A122" s="10" t="s">
        <v>2</v>
      </c>
      <c r="B122" s="7">
        <v>0.5</v>
      </c>
      <c r="C122" s="9">
        <v>1.1000000000000001</v>
      </c>
      <c r="D122" s="41">
        <f t="shared" si="14"/>
        <v>220</v>
      </c>
      <c r="E122" s="9"/>
      <c r="F122" s="41"/>
      <c r="G122" s="9"/>
      <c r="H122" s="41"/>
      <c r="I122" s="9"/>
      <c r="J122" s="34"/>
    </row>
    <row r="123" spans="1:213" s="6" customFormat="1" x14ac:dyDescent="0.2">
      <c r="A123" s="8" t="s">
        <v>1</v>
      </c>
      <c r="B123" s="7"/>
      <c r="C123" s="7"/>
      <c r="D123" s="41"/>
      <c r="E123" s="7"/>
      <c r="F123" s="41"/>
      <c r="G123" s="7"/>
      <c r="H123" s="41"/>
      <c r="I123" s="7"/>
      <c r="J123" s="34"/>
    </row>
    <row r="124" spans="1:213" s="6" customFormat="1" x14ac:dyDescent="0.2">
      <c r="A124" s="5"/>
      <c r="B124" s="7"/>
      <c r="C124" s="7"/>
      <c r="D124" s="41"/>
      <c r="E124" s="7"/>
      <c r="F124" s="41"/>
      <c r="G124" s="7"/>
      <c r="H124" s="41"/>
      <c r="I124" s="7"/>
      <c r="J124" s="34"/>
    </row>
    <row r="125" spans="1:213" x14ac:dyDescent="0.25">
      <c r="A125" s="5" t="s">
        <v>0</v>
      </c>
      <c r="B125" s="4">
        <f>B123+B122+B121+B120+B119+B118+B117+B116+B115+B114+B113+B112+B111</f>
        <v>886993.15999999992</v>
      </c>
      <c r="C125" s="4">
        <f>C123+C122+C121+C120+C119+C118+C117+C116+C115+C114+C113+C112+C111</f>
        <v>898694.35</v>
      </c>
      <c r="D125" s="34">
        <f t="shared" si="14"/>
        <v>101.31919732052951</v>
      </c>
      <c r="E125" s="4">
        <f>E123+E122+E121+E120+E119+E118+E117+E116+E115+E114+E113+E112+E111</f>
        <v>858161.6</v>
      </c>
      <c r="F125" s="34">
        <f t="shared" si="11"/>
        <v>95.489818089987992</v>
      </c>
      <c r="G125" s="4">
        <f>G123+G122+G121+G120+G119+G118+G117+G116+G115+G114+G113+G112+G111</f>
        <v>787183</v>
      </c>
      <c r="H125" s="34">
        <f t="shared" si="12"/>
        <v>91.728993700021064</v>
      </c>
      <c r="I125" s="4">
        <f>I123+I122+I121+I120+I119+I118+I117+I116+I115+I114+I113+I112+I111</f>
        <v>822155.49999999988</v>
      </c>
      <c r="J125" s="34">
        <f t="shared" si="13"/>
        <v>104.44274076040767</v>
      </c>
    </row>
    <row r="126" spans="1:213" s="2" customFormat="1" x14ac:dyDescent="0.25">
      <c r="A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</row>
    <row r="127" spans="1:213" s="2" customFormat="1" x14ac:dyDescent="0.25">
      <c r="A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</row>
    <row r="128" spans="1:213" s="2" customFormat="1" x14ac:dyDescent="0.25">
      <c r="A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</row>
    <row r="129" spans="1:213" s="2" customFormat="1" x14ac:dyDescent="0.25">
      <c r="A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</row>
    <row r="130" spans="1:213" s="2" customFormat="1" x14ac:dyDescent="0.25">
      <c r="A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</row>
    <row r="131" spans="1:213" s="2" customFormat="1" x14ac:dyDescent="0.25">
      <c r="A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</row>
    <row r="132" spans="1:213" s="2" customFormat="1" x14ac:dyDescent="0.25">
      <c r="A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</row>
    <row r="133" spans="1:213" s="2" customFormat="1" x14ac:dyDescent="0.25">
      <c r="A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</row>
    <row r="134" spans="1:213" s="2" customFormat="1" x14ac:dyDescent="0.25">
      <c r="A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</row>
    <row r="135" spans="1:213" s="2" customFormat="1" x14ac:dyDescent="0.25">
      <c r="A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s="2" customFormat="1" x14ac:dyDescent="0.25">
      <c r="A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</row>
    <row r="182" spans="1:213" s="2" customFormat="1" x14ac:dyDescent="0.25">
      <c r="A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</row>
    <row r="183" spans="1:213" s="2" customFormat="1" x14ac:dyDescent="0.25">
      <c r="A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</row>
    <row r="184" spans="1:213" s="2" customFormat="1" x14ac:dyDescent="0.25">
      <c r="A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</row>
    <row r="185" spans="1:213" s="2" customFormat="1" x14ac:dyDescent="0.25">
      <c r="A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</row>
    <row r="186" spans="1:213" s="2" customFormat="1" x14ac:dyDescent="0.25">
      <c r="A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</row>
    <row r="187" spans="1:213" s="2" customFormat="1" x14ac:dyDescent="0.25">
      <c r="A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</row>
    <row r="188" spans="1:213" s="2" customFormat="1" x14ac:dyDescent="0.25">
      <c r="A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</row>
    <row r="189" spans="1:213" s="2" customFormat="1" x14ac:dyDescent="0.25">
      <c r="A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</row>
    <row r="190" spans="1:213" s="2" customFormat="1" x14ac:dyDescent="0.25">
      <c r="A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</row>
    <row r="191" spans="1:213" s="2" customFormat="1" x14ac:dyDescent="0.25">
      <c r="A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</row>
    <row r="192" spans="1:213" s="2" customFormat="1" x14ac:dyDescent="0.25">
      <c r="A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</row>
    <row r="193" spans="1:213" s="2" customFormat="1" x14ac:dyDescent="0.25">
      <c r="A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</row>
    <row r="194" spans="1:213" s="2" customFormat="1" x14ac:dyDescent="0.25">
      <c r="A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</row>
    <row r="195" spans="1:213" s="2" customFormat="1" x14ac:dyDescent="0.25">
      <c r="A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</row>
    <row r="196" spans="1:213" s="2" customFormat="1" x14ac:dyDescent="0.25">
      <c r="A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</row>
    <row r="197" spans="1:213" s="2" customFormat="1" x14ac:dyDescent="0.25">
      <c r="A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</row>
    <row r="198" spans="1:213" s="2" customFormat="1" x14ac:dyDescent="0.25">
      <c r="A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</row>
    <row r="199" spans="1:213" s="2" customFormat="1" x14ac:dyDescent="0.25">
      <c r="A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</row>
    <row r="200" spans="1:213" s="2" customFormat="1" x14ac:dyDescent="0.25">
      <c r="A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</row>
    <row r="201" spans="1:213" s="2" customFormat="1" x14ac:dyDescent="0.25">
      <c r="A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</row>
    <row r="202" spans="1:213" s="2" customFormat="1" x14ac:dyDescent="0.25">
      <c r="A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</row>
    <row r="203" spans="1:213" s="2" customFormat="1" x14ac:dyDescent="0.25">
      <c r="A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</row>
    <row r="204" spans="1:213" s="2" customFormat="1" x14ac:dyDescent="0.25">
      <c r="A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</row>
    <row r="205" spans="1:213" s="2" customFormat="1" x14ac:dyDescent="0.25">
      <c r="A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</row>
    <row r="206" spans="1:213" s="2" customFormat="1" x14ac:dyDescent="0.25">
      <c r="A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</row>
    <row r="207" spans="1:213" s="2" customFormat="1" x14ac:dyDescent="0.25">
      <c r="A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</row>
    <row r="208" spans="1:213" s="2" customFormat="1" x14ac:dyDescent="0.25">
      <c r="A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</row>
    <row r="209" spans="1:213" s="2" customFormat="1" x14ac:dyDescent="0.25">
      <c r="A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</row>
    <row r="210" spans="1:213" s="2" customFormat="1" x14ac:dyDescent="0.25">
      <c r="A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</row>
    <row r="211" spans="1:213" s="2" customFormat="1" x14ac:dyDescent="0.25">
      <c r="A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</row>
    <row r="212" spans="1:213" s="2" customFormat="1" x14ac:dyDescent="0.25">
      <c r="A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</row>
    <row r="213" spans="1:213" s="2" customFormat="1" x14ac:dyDescent="0.25">
      <c r="A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76" fitToHeight="0" orientation="landscape" r:id="rId1"/>
  <headerFooter>
    <oddFooter>&amp;R&amp;P</oddFooter>
  </headerFooter>
  <rowBreaks count="2" manualBreakCount="2">
    <brk id="79" max="9" man="1"/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КБ </vt:lpstr>
      <vt:lpstr>'ПРОГНОЗ КБ '!Заголовки_для_печати</vt:lpstr>
      <vt:lpstr>'ПРОГНОЗ КБ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2024-11-15T03:31:09Z</cp:lastPrinted>
  <dcterms:created xsi:type="dcterms:W3CDTF">2018-10-31T11:14:18Z</dcterms:created>
  <dcterms:modified xsi:type="dcterms:W3CDTF">2024-11-15T03:31:26Z</dcterms:modified>
</cp:coreProperties>
</file>