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0370" windowHeight="9180"/>
  </bookViews>
  <sheets>
    <sheet name="ПРОГНОЗ КБ " sheetId="1" r:id="rId1"/>
  </sheets>
  <definedNames>
    <definedName name="_xlnm.Print_Titles" localSheetId="0">'ПРОГНОЗ КБ '!$4:$5</definedName>
    <definedName name="_xlnm.Print_Area" localSheetId="0">'ПРОГНОЗ КБ '!$A$1:$J$128</definedName>
  </definedNames>
  <calcPr calcId="144525"/>
</workbook>
</file>

<file path=xl/calcChain.xml><?xml version="1.0" encoding="utf-8"?>
<calcChain xmlns="http://schemas.openxmlformats.org/spreadsheetml/2006/main">
  <c r="C102" i="1" l="1"/>
  <c r="I102" i="1"/>
  <c r="G102" i="1"/>
  <c r="E102" i="1"/>
  <c r="D105" i="1"/>
  <c r="D106" i="1"/>
  <c r="J103" i="1"/>
  <c r="J104" i="1"/>
  <c r="J106" i="1"/>
  <c r="H103" i="1"/>
  <c r="H104" i="1"/>
  <c r="H106" i="1"/>
  <c r="F103" i="1"/>
  <c r="F104" i="1"/>
  <c r="F106" i="1"/>
  <c r="B102" i="1"/>
  <c r="I81" i="1"/>
  <c r="G81" i="1"/>
  <c r="E81" i="1"/>
  <c r="F101" i="1"/>
  <c r="H101" i="1"/>
  <c r="J101" i="1"/>
  <c r="J100" i="1"/>
  <c r="H100" i="1"/>
  <c r="F96" i="1"/>
  <c r="F97" i="1"/>
  <c r="F98" i="1"/>
  <c r="F99" i="1"/>
  <c r="F100" i="1"/>
  <c r="D96" i="1"/>
  <c r="D97" i="1"/>
  <c r="D98" i="1"/>
  <c r="D99" i="1"/>
  <c r="C56" i="1"/>
  <c r="C81" i="1"/>
  <c r="B81" i="1"/>
  <c r="I56" i="1"/>
  <c r="G56" i="1"/>
  <c r="E56" i="1"/>
  <c r="B56" i="1"/>
  <c r="H114" i="1" l="1"/>
  <c r="I128" i="1"/>
  <c r="G128" i="1"/>
  <c r="E128" i="1"/>
  <c r="C35" i="1" l="1"/>
  <c r="C128" i="1" l="1"/>
  <c r="B128" i="1"/>
  <c r="J92" i="1"/>
  <c r="H92" i="1"/>
  <c r="F92" i="1"/>
  <c r="F93" i="1"/>
  <c r="F94" i="1"/>
  <c r="F95" i="1"/>
  <c r="J86" i="1"/>
  <c r="H86" i="1"/>
  <c r="F88" i="1"/>
  <c r="F89" i="1"/>
  <c r="F90" i="1"/>
  <c r="F91" i="1"/>
  <c r="J76" i="1"/>
  <c r="J77" i="1"/>
  <c r="J78" i="1"/>
  <c r="J79" i="1"/>
  <c r="J80" i="1"/>
  <c r="H76" i="1"/>
  <c r="H77" i="1"/>
  <c r="H78" i="1"/>
  <c r="H79" i="1"/>
  <c r="H80" i="1"/>
  <c r="F76" i="1"/>
  <c r="F77" i="1"/>
  <c r="F78" i="1"/>
  <c r="F79" i="1"/>
  <c r="F80" i="1"/>
  <c r="D58" i="1"/>
  <c r="D104" i="1"/>
  <c r="D103" i="1"/>
  <c r="D87" i="1"/>
  <c r="D88" i="1"/>
  <c r="D89" i="1"/>
  <c r="D90" i="1"/>
  <c r="D91" i="1"/>
  <c r="D92" i="1"/>
  <c r="D93" i="1"/>
  <c r="D94" i="1"/>
  <c r="D95" i="1"/>
  <c r="D76" i="1"/>
  <c r="D77" i="1"/>
  <c r="D78" i="1"/>
  <c r="D79" i="1"/>
  <c r="D80" i="1"/>
  <c r="D75" i="1"/>
  <c r="F75" i="1"/>
  <c r="D86" i="1"/>
  <c r="D85" i="1"/>
  <c r="D60" i="1"/>
  <c r="D110" i="1" l="1"/>
  <c r="F110" i="1" l="1"/>
  <c r="I8" i="1" l="1"/>
  <c r="J128" i="1" l="1"/>
  <c r="J124" i="1"/>
  <c r="J123" i="1"/>
  <c r="J122" i="1"/>
  <c r="J121" i="1"/>
  <c r="J120" i="1"/>
  <c r="J119" i="1"/>
  <c r="J118" i="1"/>
  <c r="J117" i="1"/>
  <c r="J116" i="1"/>
  <c r="J115" i="1"/>
  <c r="J114" i="1"/>
  <c r="J110" i="1"/>
  <c r="J83" i="1"/>
  <c r="J82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4" i="1"/>
  <c r="J53" i="1"/>
  <c r="J43" i="1"/>
  <c r="J42" i="1"/>
  <c r="J40" i="1"/>
  <c r="J39" i="1"/>
  <c r="J36" i="1"/>
  <c r="J33" i="1"/>
  <c r="J32" i="1"/>
  <c r="J28" i="1"/>
  <c r="J24" i="1"/>
  <c r="J21" i="1"/>
  <c r="J20" i="1"/>
  <c r="J18" i="1"/>
  <c r="J17" i="1"/>
  <c r="J16" i="1"/>
  <c r="J12" i="1"/>
  <c r="J10" i="1"/>
  <c r="H128" i="1"/>
  <c r="H124" i="1"/>
  <c r="H123" i="1"/>
  <c r="H122" i="1"/>
  <c r="H121" i="1"/>
  <c r="H120" i="1"/>
  <c r="H119" i="1"/>
  <c r="H118" i="1"/>
  <c r="H117" i="1"/>
  <c r="H116" i="1"/>
  <c r="H115" i="1"/>
  <c r="H110" i="1"/>
  <c r="H83" i="1"/>
  <c r="H82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4" i="1"/>
  <c r="H53" i="1"/>
  <c r="H43" i="1"/>
  <c r="H42" i="1"/>
  <c r="H40" i="1"/>
  <c r="H39" i="1"/>
  <c r="H36" i="1"/>
  <c r="H33" i="1"/>
  <c r="H32" i="1"/>
  <c r="H28" i="1"/>
  <c r="H24" i="1"/>
  <c r="H21" i="1"/>
  <c r="H20" i="1"/>
  <c r="H18" i="1"/>
  <c r="H17" i="1"/>
  <c r="H16" i="1"/>
  <c r="H12" i="1"/>
  <c r="H10" i="1"/>
  <c r="F128" i="1"/>
  <c r="F124" i="1"/>
  <c r="F123" i="1"/>
  <c r="F122" i="1"/>
  <c r="F121" i="1"/>
  <c r="F120" i="1"/>
  <c r="F119" i="1"/>
  <c r="F118" i="1"/>
  <c r="F117" i="1"/>
  <c r="F116" i="1"/>
  <c r="F115" i="1"/>
  <c r="F114" i="1"/>
  <c r="F86" i="1"/>
  <c r="F84" i="1"/>
  <c r="F83" i="1"/>
  <c r="F82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4" i="1"/>
  <c r="F53" i="1"/>
  <c r="F43" i="1"/>
  <c r="F42" i="1"/>
  <c r="F40" i="1"/>
  <c r="F39" i="1"/>
  <c r="F36" i="1"/>
  <c r="F33" i="1"/>
  <c r="F32" i="1"/>
  <c r="F28" i="1"/>
  <c r="F24" i="1"/>
  <c r="F21" i="1"/>
  <c r="F20" i="1"/>
  <c r="F18" i="1"/>
  <c r="F17" i="1"/>
  <c r="F16" i="1"/>
  <c r="F12" i="1"/>
  <c r="F10" i="1"/>
  <c r="D124" i="1"/>
  <c r="D123" i="1"/>
  <c r="D122" i="1"/>
  <c r="D121" i="1"/>
  <c r="D120" i="1"/>
  <c r="D119" i="1"/>
  <c r="D118" i="1"/>
  <c r="D117" i="1"/>
  <c r="D116" i="1"/>
  <c r="D115" i="1"/>
  <c r="D114" i="1"/>
  <c r="D84" i="1"/>
  <c r="D83" i="1"/>
  <c r="D82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59" i="1"/>
  <c r="D57" i="1"/>
  <c r="D54" i="1"/>
  <c r="D53" i="1"/>
  <c r="D43" i="1"/>
  <c r="D42" i="1"/>
  <c r="D40" i="1"/>
  <c r="D39" i="1"/>
  <c r="D36" i="1"/>
  <c r="D33" i="1"/>
  <c r="D32" i="1"/>
  <c r="D28" i="1"/>
  <c r="D24" i="1"/>
  <c r="D21" i="1"/>
  <c r="D20" i="1"/>
  <c r="D18" i="1"/>
  <c r="D17" i="1"/>
  <c r="D16" i="1"/>
  <c r="D12" i="1"/>
  <c r="D10" i="1"/>
  <c r="C19" i="1"/>
  <c r="B35" i="1"/>
  <c r="D35" i="1" s="1"/>
  <c r="C31" i="1"/>
  <c r="B31" i="1"/>
  <c r="B19" i="1"/>
  <c r="C8" i="1"/>
  <c r="F8" i="1" s="1"/>
  <c r="B8" i="1"/>
  <c r="C11" i="1"/>
  <c r="B11" i="1"/>
  <c r="C14" i="1"/>
  <c r="B14" i="1"/>
  <c r="I31" i="1"/>
  <c r="G31" i="1"/>
  <c r="E31" i="1"/>
  <c r="I35" i="1"/>
  <c r="G35" i="1"/>
  <c r="E35" i="1"/>
  <c r="F35" i="1" s="1"/>
  <c r="H8" i="1"/>
  <c r="I11" i="1"/>
  <c r="G11" i="1"/>
  <c r="E11" i="1"/>
  <c r="I14" i="1"/>
  <c r="G14" i="1"/>
  <c r="E14" i="1"/>
  <c r="I19" i="1"/>
  <c r="G19" i="1"/>
  <c r="E19" i="1"/>
  <c r="J102" i="1"/>
  <c r="I52" i="1"/>
  <c r="I50" i="1" s="1"/>
  <c r="I49" i="1" s="1"/>
  <c r="G52" i="1"/>
  <c r="G50" i="1" s="1"/>
  <c r="G49" i="1" s="1"/>
  <c r="E52" i="1"/>
  <c r="E50" i="1" s="1"/>
  <c r="E49" i="1" s="1"/>
  <c r="H56" i="1"/>
  <c r="C52" i="1"/>
  <c r="C50" i="1" s="1"/>
  <c r="C49" i="1" s="1"/>
  <c r="D102" i="1"/>
  <c r="B52" i="1"/>
  <c r="B50" i="1" s="1"/>
  <c r="B49" i="1" s="1"/>
  <c r="J31" i="1" l="1"/>
  <c r="F19" i="1"/>
  <c r="D19" i="1"/>
  <c r="F11" i="1"/>
  <c r="D11" i="1"/>
  <c r="D31" i="1"/>
  <c r="D52" i="1"/>
  <c r="F31" i="1"/>
  <c r="D14" i="1"/>
  <c r="J81" i="1"/>
  <c r="H81" i="1"/>
  <c r="J52" i="1"/>
  <c r="H52" i="1"/>
  <c r="F52" i="1"/>
  <c r="D81" i="1"/>
  <c r="D56" i="1"/>
  <c r="F102" i="1"/>
  <c r="H31" i="1"/>
  <c r="D8" i="1"/>
  <c r="H102" i="1"/>
  <c r="F81" i="1"/>
  <c r="F56" i="1"/>
  <c r="D128" i="1"/>
  <c r="J14" i="1"/>
  <c r="J11" i="1"/>
  <c r="J19" i="1"/>
  <c r="J35" i="1"/>
  <c r="J8" i="1"/>
  <c r="H35" i="1"/>
  <c r="H14" i="1"/>
  <c r="H19" i="1"/>
  <c r="F14" i="1"/>
  <c r="H11" i="1"/>
  <c r="E30" i="1"/>
  <c r="I30" i="1"/>
  <c r="C7" i="1"/>
  <c r="G30" i="1"/>
  <c r="G7" i="1"/>
  <c r="E7" i="1"/>
  <c r="I7" i="1"/>
  <c r="B7" i="1"/>
  <c r="C30" i="1"/>
  <c r="B30" i="1"/>
  <c r="J30" i="1" l="1"/>
  <c r="D30" i="1"/>
  <c r="J50" i="1"/>
  <c r="F50" i="1"/>
  <c r="F49" i="1"/>
  <c r="D50" i="1"/>
  <c r="D7" i="1"/>
  <c r="H49" i="1"/>
  <c r="H50" i="1"/>
  <c r="J7" i="1"/>
  <c r="H30" i="1"/>
  <c r="F30" i="1"/>
  <c r="H7" i="1"/>
  <c r="F7" i="1"/>
  <c r="I44" i="1"/>
  <c r="G44" i="1"/>
  <c r="E44" i="1"/>
  <c r="E108" i="1" s="1"/>
  <c r="B44" i="1"/>
  <c r="B108" i="1" s="1"/>
  <c r="C44" i="1"/>
  <c r="D44" i="1" l="1"/>
  <c r="I108" i="1"/>
  <c r="C108" i="1"/>
  <c r="D108" i="1" s="1"/>
  <c r="D49" i="1"/>
  <c r="J49" i="1"/>
  <c r="J44" i="1"/>
  <c r="G108" i="1"/>
  <c r="H44" i="1"/>
  <c r="F44" i="1"/>
  <c r="J108" i="1" l="1"/>
  <c r="F108" i="1"/>
  <c r="H108" i="1"/>
</calcChain>
</file>

<file path=xl/sharedStrings.xml><?xml version="1.0" encoding="utf-8"?>
<sst xmlns="http://schemas.openxmlformats.org/spreadsheetml/2006/main" count="131" uniqueCount="131">
  <si>
    <t>ВСЕГО РАСХОДОВ</t>
  </si>
  <si>
    <t>МЕЖБЮДЖЕТНЫЕ ТРАНСФЕРТЫ ОБЩЕГО ХАРАКТЕРА</t>
  </si>
  <si>
    <t>ОБСЛУЖИВАНИЕ ГОСУДАРСТВЕННОГО И МУНИЦИПАЛЬНОГО ДОЛГА</t>
  </si>
  <si>
    <t>СРЕДСТВА МАССОВОЙ ИНФОРМАЦИИ</t>
  </si>
  <si>
    <t>ФИЗИЧЕСКАЯ КУЛЬТУРА И СПОРТ</t>
  </si>
  <si>
    <t>СОЦИАЛЬНАЯ ПОЛИТИКА</t>
  </si>
  <si>
    <t>ЗДРАВООХРАНЕНИЕ</t>
  </si>
  <si>
    <t xml:space="preserve">КУЛЬТУРА И КИНЕМАТОГРАФИЯ </t>
  </si>
  <si>
    <t>ОБРАЗОВАНИЕ</t>
  </si>
  <si>
    <t>ЖИЛИЩНО-КОММУНАЛЬНОЕ ХОЗЯЙСТВО</t>
  </si>
  <si>
    <t>НАЦИОНАЛЬНАЯ ЭКОНОМИКА</t>
  </si>
  <si>
    <t>НАЦИОНАЛЬНАЯ БЕЗОПАСНОСТЬ И ПРАВООХРАНИТЕЛЬНАЯ ДЕЯТЕЛЬНОСТЬ</t>
  </si>
  <si>
    <t>НАЦИОНАЛЬНАЯ ОБОРОНА</t>
  </si>
  <si>
    <t>ОБЩЕГОСУДАРСТВЕННЫЕ ВОПРОСЫ</t>
  </si>
  <si>
    <t>РАСХОДЫ</t>
  </si>
  <si>
    <t>Доля к собственным доходам, %</t>
  </si>
  <si>
    <t>ДЕФИЦИТ БЮДЖЕТА(-); ПРОФИЦИТ(+)</t>
  </si>
  <si>
    <t>ВСЕГО ДОХОДОВ</t>
  </si>
  <si>
    <t xml:space="preserve">Иные межбюджетные трансферты </t>
  </si>
  <si>
    <t>Субсидия бюджетам субъектов Российской Федерации на поддержку отрасли культуры</t>
  </si>
  <si>
    <t>Субсидии бюджетам субъектов Российской Федерации на проведение комплексных кадастровых работ в рамках федеральной целевой программы "Развитие единой государственной системы регистрации прав и кадастрового учета недвижимости (2014 - 2020 годы)"</t>
  </si>
  <si>
    <t>Субсидии бюджетам субъектов Российской Федерации на реализацию мероприятий по обеспечению жильем молодых семей</t>
  </si>
  <si>
    <t>Субсидии бюджетам субъектов Российской Федерации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</si>
  <si>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Субсидии </t>
  </si>
  <si>
    <t>Субвенции бюджетам субъектов Российской Федерации на выполнение полномочий Российской Федерации по осуществлению ежемесячной выплаты в связи с рождением (усыновлением) первого ребенка</t>
  </si>
  <si>
    <t>Субвенции бюджетам субъектов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</si>
  <si>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Субвенции бюджетам субъектов Российской Федерации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</si>
  <si>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субъектов Российской Федерации на осуществление первичного воинского учета на территориях, где отсутствуют военные комиссариаты</t>
  </si>
  <si>
    <t>Субвенции</t>
  </si>
  <si>
    <t>Дотации на обеспечение мер по сбалансированности бюджетов</t>
  </si>
  <si>
    <t>Дотации на выравнивание уровня бюджетной обеспеченности</t>
  </si>
  <si>
    <t>Дотации, всего</t>
  </si>
  <si>
    <t xml:space="preserve">   в том числе:</t>
  </si>
  <si>
    <t>БЕЗВОЗМЕЗДНЫЕ ПОСТУПЛЕНИЯ ОТ БЮДЖЕТОВ ДРУГИХ УРОВНЕЙ</t>
  </si>
  <si>
    <t>БЕЗВОЗМЕЗДНЫЕ ПОСТУПЛЕНИЯ</t>
  </si>
  <si>
    <t>ВОЗВРАТ ОСТАТКОВ СУБСИДИЙ И СУБВЕНЦИЙ ПРОШЛЫХ ЛЕТ</t>
  </si>
  <si>
    <t>ДОХОДЫ ОТ ВОЗВРАТА ОСТАТКОВ СУБСИДИЙ И СУБВЕНЦИЙ ПРОШЛЫХ ЛЕТ</t>
  </si>
  <si>
    <t>ИТОГО НАЛОГОВЫЕ И НЕНАЛОГОВЫЕ ДОХОДЫ</t>
  </si>
  <si>
    <t xml:space="preserve"> Прочие неналоговые доходы</t>
  </si>
  <si>
    <t xml:space="preserve"> Штрафы, санкции, возмещение ущерба</t>
  </si>
  <si>
    <t xml:space="preserve"> Административные платежи и сборы</t>
  </si>
  <si>
    <t xml:space="preserve"> Доходы от продажи материальных и нематериальных активов</t>
  </si>
  <si>
    <t>Доходы от оказания платных услуг (работ) и компенсации затрат государства</t>
  </si>
  <si>
    <t>Платежи за пользование недрами</t>
  </si>
  <si>
    <t>Плата за использование лесов</t>
  </si>
  <si>
    <t>Плата за негативное воздействие на окружающую среду</t>
  </si>
  <si>
    <t xml:space="preserve"> Платежи при пользовании природными ресурсами</t>
  </si>
  <si>
    <t xml:space="preserve">        доходы от части прибыли ГУПов и МУПов</t>
  </si>
  <si>
    <t xml:space="preserve">        доходы от аренды  имущества</t>
  </si>
  <si>
    <t xml:space="preserve">        доходы от аренды земельных участков</t>
  </si>
  <si>
    <t xml:space="preserve"> Доходы от использования имущества</t>
  </si>
  <si>
    <t xml:space="preserve">  НЕНАЛОГОВЫЕ ДОХОДЫ</t>
  </si>
  <si>
    <t xml:space="preserve"> Задолженность и перерасчеты по отмененным налогам, сборам и иным обязательным платежам</t>
  </si>
  <si>
    <t xml:space="preserve"> Государственная пошлина</t>
  </si>
  <si>
    <t>Сборы за право пользование объеками животного мира и за пользование объектами водных биологических ресурсов</t>
  </si>
  <si>
    <t>Налог на добычу полезных ископаемых</t>
  </si>
  <si>
    <t xml:space="preserve"> Налоги, сборы и регулярные платежи за пользование природными ресурсами</t>
  </si>
  <si>
    <t>Земельный налог</t>
  </si>
  <si>
    <t>Налог на игорный бизнес</t>
  </si>
  <si>
    <t>Транспортный налог</t>
  </si>
  <si>
    <t>Налог на имущество организаций</t>
  </si>
  <si>
    <t>Налог на имущество физических лиц</t>
  </si>
  <si>
    <t xml:space="preserve"> Налоги на имущество </t>
  </si>
  <si>
    <t>Налог, взимаемый в связи с применением патентной системы налгообложения</t>
  </si>
  <si>
    <t>Единый сельскохозяйственный налог</t>
  </si>
  <si>
    <t>Единый налог на вмененный доход для отдельных видов деятельности</t>
  </si>
  <si>
    <t>Налог, взимаемый в связи с применением упрощенной системы налогообложения</t>
  </si>
  <si>
    <t xml:space="preserve"> Налоги на совокупный доход</t>
  </si>
  <si>
    <t xml:space="preserve">           на алкогольную продукцию</t>
  </si>
  <si>
    <t xml:space="preserve">           акцизы на нефтепродукты</t>
  </si>
  <si>
    <t xml:space="preserve"> Налоги на товары и услуги (работы и услуги), реализуемые на территории РФ</t>
  </si>
  <si>
    <t>Налог на доходы физических лиц</t>
  </si>
  <si>
    <t xml:space="preserve">Налог на прибыль организаций </t>
  </si>
  <si>
    <t xml:space="preserve"> Налоги на прибыль, доходы</t>
  </si>
  <si>
    <t xml:space="preserve"> НАЛОГОВЫЕ ДОХОДЫ</t>
  </si>
  <si>
    <t>ДОХОДЫ</t>
  </si>
  <si>
    <t>% роста к 2020 г.</t>
  </si>
  <si>
    <t xml:space="preserve"> ПОКАЗАТЕЛИ </t>
  </si>
  <si>
    <t>(тыс. рублей)</t>
  </si>
  <si>
    <t>ПРОГНОЗ</t>
  </si>
  <si>
    <t>Субвенции на оплату жилищно-коммунальных услуг отдельным категориям граждан</t>
  </si>
  <si>
    <t>Субвенции на реализацию программ дошкольного образования</t>
  </si>
  <si>
    <t>Субвенции на реализацию Закона Республики Тыва "О мерах социальной поддержки ветеранов труда и труженников тыла"</t>
  </si>
  <si>
    <t>Субвенции на реализацию Закона Республики Тыва "О порядке назначения и выплаты ежемесячного пособия на ребенка"</t>
  </si>
  <si>
    <t>Субвенции на реализацию Закона Республики Тыва "О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репсубликанского бюджета Республики Тыва"</t>
  </si>
  <si>
    <t>Субвенции на осуществление государственных полномочий по установлению запрета на розничную продажу алкогольной продукции</t>
  </si>
  <si>
    <t>Субвенции на компенсацию части родительской платы за содержание ребенка в муниципальных образовательных учреждениях, реализующих основную образовательную программу дошкольного образования</t>
  </si>
  <si>
    <t>Субвенции на обеспечение выполнения передаваемых государственных полномочий в соответствии с действующим законодательством по расчету предоставленич жилищных субсидий гражданам</t>
  </si>
  <si>
    <t>Субвенции на осуществление переданных полномочий по комиссии по делам несовершеннолетних</t>
  </si>
  <si>
    <t>Субвенции на осуществление переданных полномочий по созданию, организации и обеспечению деятельности административных комиссий</t>
  </si>
  <si>
    <t>Субвенции на предоставление гражданам субсидий на оплату жилого помещения и коммунальных услуг</t>
  </si>
  <si>
    <t>Субвенции на реализацию Закона РТ "О погребении и похоронном деле в РТ"</t>
  </si>
  <si>
    <t>Субвенции на компенсацию расходов на оплату жилых помещений, отопления и освещения педагогическим работникам, проживающими и работающим в сельской местности</t>
  </si>
  <si>
    <t>Субсидии на долевое финансирование расходов на оплату коммунальных услуг , приобретение котельно-печного топлива для казенных, бюджетных и автономных учреждений</t>
  </si>
  <si>
    <t>Субсидии на закупку и доставки угля учреждениям расположенных в труднодоступных населенных пунктах</t>
  </si>
  <si>
    <t>Субсидии на капитальный ремонт и ремонт автомобильных дорог общего пользования населенных пунктов за счет средств дорожного фонда Республики Тыва</t>
  </si>
  <si>
    <t>Прочие дотации</t>
  </si>
  <si>
    <t>Субсидии надолевое финансирование подготовки документов территориального планирования</t>
  </si>
  <si>
    <t>Субвенции на обеспечение равной доступности услуг общественного транспорта для отдельных категорий граждан</t>
  </si>
  <si>
    <t>Субсидии на обеспечение специализированной коммунальной техникой предприятий жилищно-коммунального комплекса</t>
  </si>
  <si>
    <t>Прогноз бюджета на 2022 год</t>
  </si>
  <si>
    <t>% роста к 2021 г.</t>
  </si>
  <si>
    <t>Прогноз бюджета на 2023 год</t>
  </si>
  <si>
    <t>% роста к 2022 г.</t>
  </si>
  <si>
    <t>Субсидии на поддержку муниципальных программ формирования современной городской среды</t>
  </si>
  <si>
    <t>Субсидии на компенсацию дополнительных расходов на повышение оплаты труда</t>
  </si>
  <si>
    <t>Межбюджетные трансферты на поощрение муниципальных образований за результаты огородничества</t>
  </si>
  <si>
    <t>Возврат субсидий, субвенций прошлых лет</t>
  </si>
  <si>
    <t>Субсидии на горячее питания</t>
  </si>
  <si>
    <t>Субсидии на благоустройства сельских территорий</t>
  </si>
  <si>
    <t>Субсидии на кап. строительства жилья по договору найма</t>
  </si>
  <si>
    <t>Чаа сорук</t>
  </si>
  <si>
    <t>Субвенции на организацию отдыха и оздоровления детей</t>
  </si>
  <si>
    <t>Субвенции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</si>
  <si>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Субвенции ежемесячную денежную выплату, назначаемую в случае рождения третьего ребенка или последующих детей до достижения ребенком возвраста трех лет</t>
  </si>
  <si>
    <t>Субвенции бюджетам муниципальных районов на осуществление ежемесячных выплат на детей в возрасте от 3 до 7 лет</t>
  </si>
  <si>
    <t>Субвенции на осуществление государственных полномочий по подготовке и проведению Всероссийской переписи населения 2020 года на территории Республики Тыва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</si>
  <si>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</si>
  <si>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Субсидии на капремонт бюджетных учреждений</t>
  </si>
  <si>
    <t>КОНСОЛИДИРОВАННОГО БЮДЖЕТА ТЕС-ХЕМСКОГО КОЖУУНА  РЕСПУБЛИКИ ТЫВА НА 2022 ГОД И НА ПЛАНОВЫЙ ПЕРИОД 2023 И 2024 ГОДОВ ПО КЛАССИФИКАЦИИ ДОХОДОВ  И ФУНКЦИОНАЛЬНОЙ КЛАССИФИКАЦИИ РАСХОДОВ БЮДЖЕТА</t>
  </si>
  <si>
    <t>Отчет 2020 год</t>
  </si>
  <si>
    <t>Уточненный план 2021 год</t>
  </si>
  <si>
    <t>Прогноз бюджета на 2024 год</t>
  </si>
  <si>
    <t>% роста к 2023 г.</t>
  </si>
  <si>
    <t>Субвенции на реализацию основных общеобразовательных программ в области общего образования</t>
  </si>
  <si>
    <t>Субсидии на реализация проекта "Народная инициатива"</t>
  </si>
  <si>
    <t>Межбюджетные трансферты, передаваемые бюджетам на финансовое обеспечение дорожной деятельности</t>
  </si>
  <si>
    <t>Прочие межбюджетные трансферты, передаваемые бюджетам</t>
  </si>
  <si>
    <t>Субсидии на реализация конкурса "Лучшая народная практика"</t>
  </si>
  <si>
    <t>Субсидии на реализацию федеральной целевой программы "Увековечение памяти погибших при защите Отечества 
на 2019 - 2024 годы"</t>
  </si>
  <si>
    <t>Субсидии на ликвидацию несанкционированных мест размещения отходов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</si>
</sst>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#,##0.0_ ;[Red]\-#,##0.0\ "/>
    <numFmt numFmtId="166" formatCode="#,##0.0"/>
    <numFmt numFmtId="167" formatCode="&quot;Да&quot;;&quot;Да&quot;;&quot;Нет&quot;"/>
    <numFmt numFmtId="168" formatCode="_(* #,##0.00_);_(* \(#,##0.00\);_(* &quot;-&quot;??_);_(@_)"/>
    <numFmt numFmtId="169" formatCode="&quot;&quot;###,##0.00"/>
  </numFmts>
  <fonts count="1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"/>
      <family val="2"/>
      <charset val="204"/>
    </font>
    <font>
      <i/>
      <sz val="8"/>
      <color indexed="23"/>
      <name val="Arial"/>
      <family val="2"/>
      <charset val="204"/>
    </font>
    <font>
      <sz val="8"/>
      <name val="Arial Cyr"/>
      <charset val="204"/>
    </font>
    <font>
      <sz val="10"/>
      <color indexed="8"/>
      <name val="Arial"/>
      <family val="2"/>
      <charset val="204"/>
    </font>
    <font>
      <sz val="10"/>
      <color indexed="62"/>
      <name val="Arial"/>
      <family val="2"/>
      <charset val="204"/>
    </font>
    <font>
      <sz val="12"/>
      <color indexed="8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darkDown">
        <fgColor indexed="10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1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9">
    <xf numFmtId="0" fontId="0" fillId="0" borderId="0"/>
    <xf numFmtId="0" fontId="2" fillId="0" borderId="0"/>
    <xf numFmtId="0" fontId="5" fillId="0" borderId="0"/>
    <xf numFmtId="0" fontId="5" fillId="0" borderId="0"/>
    <xf numFmtId="0" fontId="5" fillId="0" borderId="3" applyNumberFormat="0">
      <alignment horizontal="right" vertical="top"/>
    </xf>
    <xf numFmtId="0" fontId="5" fillId="0" borderId="3" applyNumberFormat="0">
      <alignment horizontal="right" vertical="top"/>
    </xf>
    <xf numFmtId="0" fontId="5" fillId="2" borderId="3" applyNumberFormat="0">
      <alignment horizontal="right" vertical="top"/>
    </xf>
    <xf numFmtId="49" fontId="5" fillId="3" borderId="3">
      <alignment horizontal="left" vertical="top"/>
    </xf>
    <xf numFmtId="49" fontId="8" fillId="0" borderId="3">
      <alignment horizontal="left" vertical="top"/>
    </xf>
    <xf numFmtId="0" fontId="5" fillId="4" borderId="3">
      <alignment horizontal="left" vertical="top" wrapText="1"/>
    </xf>
    <xf numFmtId="0" fontId="8" fillId="0" borderId="3">
      <alignment horizontal="left" vertical="top" wrapText="1"/>
    </xf>
    <xf numFmtId="0" fontId="5" fillId="5" borderId="3">
      <alignment horizontal="left" vertical="top" wrapText="1"/>
    </xf>
    <xf numFmtId="0" fontId="5" fillId="6" borderId="3">
      <alignment horizontal="left" vertical="top" wrapText="1"/>
    </xf>
    <xf numFmtId="0" fontId="5" fillId="7" borderId="3">
      <alignment horizontal="left" vertical="top" wrapText="1"/>
    </xf>
    <xf numFmtId="0" fontId="5" fillId="8" borderId="3">
      <alignment horizontal="left" vertical="top" wrapText="1"/>
    </xf>
    <xf numFmtId="0" fontId="5" fillId="0" borderId="3">
      <alignment horizontal="left" vertical="top" wrapText="1"/>
    </xf>
    <xf numFmtId="0" fontId="9" fillId="0" borderId="0">
      <alignment horizontal="left"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11" fillId="0" borderId="0"/>
    <xf numFmtId="0" fontId="5" fillId="4" borderId="4" applyNumberFormat="0">
      <alignment horizontal="right" vertical="top"/>
    </xf>
    <xf numFmtId="0" fontId="5" fillId="5" borderId="4" applyNumberFormat="0">
      <alignment horizontal="right" vertical="top"/>
    </xf>
    <xf numFmtId="0" fontId="5" fillId="0" borderId="3" applyNumberFormat="0">
      <alignment horizontal="right" vertical="top"/>
    </xf>
    <xf numFmtId="0" fontId="5" fillId="0" borderId="3" applyNumberFormat="0">
      <alignment horizontal="right" vertical="top"/>
    </xf>
    <xf numFmtId="0" fontId="5" fillId="6" borderId="4" applyNumberFormat="0">
      <alignment horizontal="right" vertical="top"/>
    </xf>
    <xf numFmtId="0" fontId="5" fillId="0" borderId="3" applyNumberFormat="0">
      <alignment horizontal="right" vertical="top"/>
    </xf>
    <xf numFmtId="0" fontId="5" fillId="9" borderId="5" applyNumberFormat="0" applyFont="0" applyAlignment="0" applyProtection="0"/>
    <xf numFmtId="49" fontId="12" fillId="10" borderId="3">
      <alignment horizontal="left" vertical="top" wrapText="1"/>
    </xf>
    <xf numFmtId="49" fontId="5" fillId="0" borderId="3">
      <alignment horizontal="left" vertical="top" wrapText="1"/>
    </xf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8" borderId="3">
      <alignment horizontal="left" vertical="top" wrapText="1"/>
    </xf>
    <xf numFmtId="0" fontId="5" fillId="0" borderId="3">
      <alignment horizontal="left" vertical="top" wrapText="1"/>
    </xf>
  </cellStyleXfs>
  <cellXfs count="49">
    <xf numFmtId="0" fontId="0" fillId="0" borderId="0" xfId="0"/>
    <xf numFmtId="0" fontId="3" fillId="0" borderId="0" xfId="0" applyFont="1" applyFill="1"/>
    <xf numFmtId="165" fontId="3" fillId="0" borderId="0" xfId="0" applyNumberFormat="1" applyFont="1" applyFill="1"/>
    <xf numFmtId="0" fontId="3" fillId="0" borderId="0" xfId="0" applyFont="1" applyFill="1" applyAlignment="1">
      <alignment vertical="center" wrapText="1"/>
    </xf>
    <xf numFmtId="165" fontId="4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justify" vertical="center" wrapText="1"/>
    </xf>
    <xf numFmtId="0" fontId="3" fillId="0" borderId="0" xfId="0" applyFont="1" applyFill="1" applyAlignment="1">
      <alignment vertical="top"/>
    </xf>
    <xf numFmtId="165" fontId="3" fillId="0" borderId="0" xfId="0" applyNumberFormat="1" applyFont="1" applyFill="1" applyAlignment="1">
      <alignment horizontal="center" vertical="center"/>
    </xf>
    <xf numFmtId="165" fontId="4" fillId="0" borderId="0" xfId="1" applyNumberFormat="1" applyFont="1" applyFill="1" applyAlignment="1">
      <alignment horizontal="left" vertical="center" wrapText="1"/>
    </xf>
    <xf numFmtId="165" fontId="3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Alignment="1">
      <alignment horizontal="left" vertical="center" wrapText="1"/>
    </xf>
    <xf numFmtId="165" fontId="4" fillId="0" borderId="0" xfId="0" applyNumberFormat="1" applyFont="1" applyFill="1" applyAlignment="1">
      <alignment horizontal="center" vertical="center" wrapText="1"/>
    </xf>
    <xf numFmtId="165" fontId="3" fillId="0" borderId="0" xfId="0" applyNumberFormat="1" applyFont="1" applyFill="1" applyAlignment="1">
      <alignment vertical="center" wrapText="1"/>
    </xf>
    <xf numFmtId="165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top"/>
    </xf>
    <xf numFmtId="165" fontId="4" fillId="0" borderId="0" xfId="0" applyNumberFormat="1" applyFont="1" applyFill="1" applyAlignment="1">
      <alignment vertical="center" wrapText="1"/>
    </xf>
    <xf numFmtId="0" fontId="4" fillId="0" borderId="0" xfId="2" applyFont="1" applyFill="1" applyAlignment="1">
      <alignment vertical="top"/>
    </xf>
    <xf numFmtId="166" fontId="4" fillId="0" borderId="0" xfId="2" applyNumberFormat="1" applyFont="1" applyFill="1" applyAlignment="1">
      <alignment horizontal="center" vertical="center"/>
    </xf>
    <xf numFmtId="165" fontId="4" fillId="0" borderId="0" xfId="2" applyNumberFormat="1" applyFont="1" applyFill="1" applyAlignment="1">
      <alignment vertical="center" wrapText="1"/>
    </xf>
    <xf numFmtId="0" fontId="3" fillId="0" borderId="0" xfId="2" applyFont="1" applyFill="1" applyAlignment="1">
      <alignment vertical="top"/>
    </xf>
    <xf numFmtId="166" fontId="3" fillId="0" borderId="0" xfId="2" applyNumberFormat="1" applyFont="1" applyFill="1" applyAlignment="1">
      <alignment horizontal="center" vertical="center"/>
    </xf>
    <xf numFmtId="165" fontId="3" fillId="0" borderId="0" xfId="2" applyNumberFormat="1" applyFont="1" applyFill="1" applyAlignment="1">
      <alignment vertical="center" wrapText="1"/>
    </xf>
    <xf numFmtId="166" fontId="6" fillId="0" borderId="0" xfId="2" applyNumberFormat="1" applyFont="1" applyFill="1" applyAlignment="1">
      <alignment horizontal="center" vertical="center"/>
    </xf>
    <xf numFmtId="165" fontId="6" fillId="0" borderId="0" xfId="2" applyNumberFormat="1" applyFont="1" applyFill="1" applyAlignment="1">
      <alignment vertical="center" wrapText="1"/>
    </xf>
    <xf numFmtId="165" fontId="3" fillId="0" borderId="0" xfId="3" applyNumberFormat="1" applyFont="1" applyFill="1" applyBorder="1" applyAlignment="1">
      <alignment vertical="center" wrapText="1"/>
    </xf>
    <xf numFmtId="166" fontId="3" fillId="0" borderId="0" xfId="2" applyNumberFormat="1" applyFont="1" applyFill="1" applyAlignment="1">
      <alignment horizontal="center" vertical="center" wrapText="1"/>
    </xf>
    <xf numFmtId="166" fontId="6" fillId="0" borderId="0" xfId="2" applyNumberFormat="1" applyFont="1" applyFill="1" applyAlignment="1">
      <alignment horizontal="center" vertical="center" wrapText="1"/>
    </xf>
    <xf numFmtId="0" fontId="6" fillId="0" borderId="0" xfId="2" applyFont="1" applyFill="1" applyAlignment="1">
      <alignment vertical="top"/>
    </xf>
    <xf numFmtId="166" fontId="4" fillId="0" borderId="0" xfId="0" applyNumberFormat="1" applyFont="1" applyFill="1" applyAlignment="1">
      <alignment horizontal="center" vertical="center"/>
    </xf>
    <xf numFmtId="166" fontId="4" fillId="0" borderId="0" xfId="2" applyNumberFormat="1" applyFont="1" applyFill="1" applyBorder="1" applyAlignment="1">
      <alignment horizontal="center" vertical="center"/>
    </xf>
    <xf numFmtId="166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Border="1" applyAlignment="1">
      <alignment vertical="center" wrapText="1"/>
    </xf>
    <xf numFmtId="0" fontId="7" fillId="0" borderId="0" xfId="3" applyFont="1" applyBorder="1" applyAlignment="1"/>
    <xf numFmtId="165" fontId="3" fillId="0" borderId="0" xfId="0" applyNumberFormat="1" applyFont="1" applyFill="1" applyBorder="1" applyAlignment="1">
      <alignment vertical="center" wrapText="1"/>
    </xf>
    <xf numFmtId="0" fontId="3" fillId="0" borderId="0" xfId="2" applyFont="1" applyFill="1" applyAlignment="1"/>
    <xf numFmtId="166" fontId="4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 wrapText="1"/>
    </xf>
    <xf numFmtId="166" fontId="3" fillId="0" borderId="0" xfId="0" applyNumberFormat="1" applyFont="1" applyFill="1" applyBorder="1" applyAlignment="1">
      <alignment horizontal="center" vertical="center"/>
    </xf>
    <xf numFmtId="0" fontId="3" fillId="11" borderId="0" xfId="2" applyFont="1" applyFill="1" applyAlignment="1" applyProtection="1">
      <alignment vertical="top" wrapText="1"/>
      <protection locked="0"/>
    </xf>
    <xf numFmtId="0" fontId="3" fillId="0" borderId="0" xfId="2" applyFont="1" applyAlignment="1">
      <alignment vertical="top" wrapText="1"/>
    </xf>
    <xf numFmtId="0" fontId="13" fillId="11" borderId="0" xfId="2" applyFont="1" applyFill="1" applyAlignment="1" applyProtection="1">
      <alignment vertical="center" wrapText="1"/>
      <protection locked="0"/>
    </xf>
    <xf numFmtId="0" fontId="13" fillId="11" borderId="0" xfId="2" applyFont="1" applyFill="1" applyAlignment="1">
      <alignment vertical="top" wrapText="1"/>
    </xf>
    <xf numFmtId="169" fontId="13" fillId="0" borderId="0" xfId="0" applyNumberFormat="1" applyFont="1" applyBorder="1" applyAlignment="1">
      <alignment horizontal="left" wrapText="1"/>
    </xf>
    <xf numFmtId="0" fontId="4" fillId="0" borderId="0" xfId="0" applyFont="1" applyFill="1" applyAlignment="1">
      <alignment horizontal="center" vertical="center" wrapText="1"/>
    </xf>
  </cellXfs>
  <cellStyles count="129">
    <cellStyle name="Данные (редактируемые)" xfId="4"/>
    <cellStyle name="Данные (только для чтения)" xfId="5"/>
    <cellStyle name="Данные для удаления" xfId="6"/>
    <cellStyle name="Заголовки полей" xfId="7"/>
    <cellStyle name="Заголовки полей [печать]" xfId="8"/>
    <cellStyle name="Заголовок меры" xfId="9"/>
    <cellStyle name="Заголовок показателя [печать]" xfId="10"/>
    <cellStyle name="Заголовок показателя константы" xfId="11"/>
    <cellStyle name="Заголовок результата расчета" xfId="12"/>
    <cellStyle name="Заголовок свободного показателя" xfId="13"/>
    <cellStyle name="Значение фильтра" xfId="14"/>
    <cellStyle name="Значение фильтра [печать]" xfId="15"/>
    <cellStyle name="Информация о задаче" xfId="16"/>
    <cellStyle name="Обычный" xfId="0" builtinId="0"/>
    <cellStyle name="Обычный 2" xfId="2"/>
    <cellStyle name="Обычный 2 10" xfId="17"/>
    <cellStyle name="Обычный 2 11" xfId="18"/>
    <cellStyle name="Обычный 2 12" xfId="19"/>
    <cellStyle name="Обычный 2 13" xfId="20"/>
    <cellStyle name="Обычный 2 14" xfId="21"/>
    <cellStyle name="Обычный 2 15" xfId="22"/>
    <cellStyle name="Обычный 2 16" xfId="23"/>
    <cellStyle name="Обычный 2 17" xfId="24"/>
    <cellStyle name="Обычный 2 18" xfId="25"/>
    <cellStyle name="Обычный 2 19" xfId="26"/>
    <cellStyle name="Обычный 2 2" xfId="27"/>
    <cellStyle name="Обычный 2 2 2" xfId="3"/>
    <cellStyle name="Обычный 2 2 3" xfId="28"/>
    <cellStyle name="Обычный 2 2 4" xfId="29"/>
    <cellStyle name="Обычный 2 2 5" xfId="30"/>
    <cellStyle name="Обычный 2 2 6" xfId="31"/>
    <cellStyle name="Обычный 2 20" xfId="32"/>
    <cellStyle name="Обычный 2 21" xfId="33"/>
    <cellStyle name="Обычный 2 22" xfId="34"/>
    <cellStyle name="Обычный 2 23" xfId="35"/>
    <cellStyle name="Обычный 2 24" xfId="36"/>
    <cellStyle name="Обычный 2 25" xfId="37"/>
    <cellStyle name="Обычный 2 26" xfId="38"/>
    <cellStyle name="Обычный 2 27" xfId="39"/>
    <cellStyle name="Обычный 2 28" xfId="40"/>
    <cellStyle name="Обычный 2 29" xfId="41"/>
    <cellStyle name="Обычный 2 3" xfId="42"/>
    <cellStyle name="Обычный 2 3 2" xfId="43"/>
    <cellStyle name="Обычный 2 3 3" xfId="44"/>
    <cellStyle name="Обычный 2 30" xfId="45"/>
    <cellStyle name="Обычный 2 31" xfId="46"/>
    <cellStyle name="Обычный 2 32" xfId="47"/>
    <cellStyle name="Обычный 2 33" xfId="48"/>
    <cellStyle name="Обычный 2 34" xfId="49"/>
    <cellStyle name="Обычный 2 35" xfId="50"/>
    <cellStyle name="Обычный 2 36" xfId="51"/>
    <cellStyle name="Обычный 2 37" xfId="52"/>
    <cellStyle name="Обычный 2 38" xfId="53"/>
    <cellStyle name="Обычный 2 39" xfId="54"/>
    <cellStyle name="Обычный 2 4" xfId="55"/>
    <cellStyle name="Обычный 2 4 2" xfId="56"/>
    <cellStyle name="Обычный 2 4 3" xfId="57"/>
    <cellStyle name="Обычный 2 40" xfId="58"/>
    <cellStyle name="Обычный 2 41" xfId="59"/>
    <cellStyle name="Обычный 2 42" xfId="60"/>
    <cellStyle name="Обычный 2 43" xfId="61"/>
    <cellStyle name="Обычный 2 44" xfId="62"/>
    <cellStyle name="Обычный 2 45" xfId="63"/>
    <cellStyle name="Обычный 2 46" xfId="64"/>
    <cellStyle name="Обычный 2 47" xfId="65"/>
    <cellStyle name="Обычный 2 48" xfId="66"/>
    <cellStyle name="Обычный 2 49" xfId="67"/>
    <cellStyle name="Обычный 2 5" xfId="68"/>
    <cellStyle name="Обычный 2 50" xfId="69"/>
    <cellStyle name="Обычный 2 51" xfId="70"/>
    <cellStyle name="Обычный 2 52" xfId="71"/>
    <cellStyle name="Обычный 2 53" xfId="72"/>
    <cellStyle name="Обычный 2 54" xfId="73"/>
    <cellStyle name="Обычный 2 55" xfId="74"/>
    <cellStyle name="Обычный 2 56" xfId="75"/>
    <cellStyle name="Обычный 2 57" xfId="76"/>
    <cellStyle name="Обычный 2 58" xfId="77"/>
    <cellStyle name="Обычный 2 59" xfId="78"/>
    <cellStyle name="Обычный 2 6" xfId="79"/>
    <cellStyle name="Обычный 2 60" xfId="80"/>
    <cellStyle name="Обычный 2 61" xfId="81"/>
    <cellStyle name="Обычный 2 62" xfId="82"/>
    <cellStyle name="Обычный 2 63" xfId="83"/>
    <cellStyle name="Обычный 2 64" xfId="84"/>
    <cellStyle name="Обычный 2 65" xfId="85"/>
    <cellStyle name="Обычный 2 66" xfId="86"/>
    <cellStyle name="Обычный 2 67" xfId="87"/>
    <cellStyle name="Обычный 2 68" xfId="88"/>
    <cellStyle name="Обычный 2 69" xfId="89"/>
    <cellStyle name="Обычный 2 7" xfId="90"/>
    <cellStyle name="Обычный 2 70" xfId="91"/>
    <cellStyle name="Обычный 2 71" xfId="92"/>
    <cellStyle name="Обычный 2 72" xfId="93"/>
    <cellStyle name="Обычный 2 73" xfId="94"/>
    <cellStyle name="Обычный 2 74" xfId="95"/>
    <cellStyle name="Обычный 2 75" xfId="96"/>
    <cellStyle name="Обычный 2 76" xfId="97"/>
    <cellStyle name="Обычный 2 77" xfId="98"/>
    <cellStyle name="Обычный 2 78" xfId="99"/>
    <cellStyle name="Обычный 2 8" xfId="100"/>
    <cellStyle name="Обычный 2 9" xfId="101"/>
    <cellStyle name="Обычный 3" xfId="102"/>
    <cellStyle name="Обычный 3 2" xfId="103"/>
    <cellStyle name="Обычный 4" xfId="104"/>
    <cellStyle name="Обычный 4 2" xfId="105"/>
    <cellStyle name="Обычный 5" xfId="106"/>
    <cellStyle name="Обычный 5 2" xfId="107"/>
    <cellStyle name="Обычный 6" xfId="108"/>
    <cellStyle name="Обычный 7" xfId="109"/>
    <cellStyle name="Обычный_Проект 2006г-5" xfId="1"/>
    <cellStyle name="Отдельная ячейка" xfId="110"/>
    <cellStyle name="Отдельная ячейка - константа" xfId="111"/>
    <cellStyle name="Отдельная ячейка - константа [печать]" xfId="112"/>
    <cellStyle name="Отдельная ячейка [печать]" xfId="113"/>
    <cellStyle name="Отдельная ячейка-результат" xfId="114"/>
    <cellStyle name="Отдельная ячейка-результат [печать]" xfId="115"/>
    <cellStyle name="Примечание 2" xfId="116"/>
    <cellStyle name="Свойства элементов измерения" xfId="117"/>
    <cellStyle name="Свойства элементов измерения [печать]" xfId="118"/>
    <cellStyle name="Финансовый 2" xfId="119"/>
    <cellStyle name="Финансовый 2 2" xfId="120"/>
    <cellStyle name="Финансовый 3" xfId="121"/>
    <cellStyle name="Финансовый 3 2" xfId="122"/>
    <cellStyle name="Финансовый 4" xfId="123"/>
    <cellStyle name="Финансовый 4 2" xfId="124"/>
    <cellStyle name="Финансовый 5" xfId="125"/>
    <cellStyle name="Финансовый 6" xfId="126"/>
    <cellStyle name="Элементы осей" xfId="127"/>
    <cellStyle name="Элементы осей [печать]" xfId="1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E216"/>
  <sheetViews>
    <sheetView tabSelected="1" view="pageBreakPreview" zoomScale="75" zoomScaleNormal="100" zoomScaleSheetLayoutView="75" workbookViewId="0">
      <pane xSplit="1" ySplit="5" topLeftCell="B99" activePane="bottomRight" state="frozen"/>
      <selection pane="topRight" activeCell="B1" sqref="B1"/>
      <selection pane="bottomLeft" activeCell="A6" sqref="A6"/>
      <selection pane="bottomRight" activeCell="G128" sqref="G128"/>
    </sheetView>
  </sheetViews>
  <sheetFormatPr defaultColWidth="9.140625" defaultRowHeight="15.75" x14ac:dyDescent="0.25"/>
  <cols>
    <col min="1" max="1" width="67.42578125" style="3" customWidth="1"/>
    <col min="2" max="2" width="15.140625" style="1" customWidth="1"/>
    <col min="3" max="3" width="15.28515625" style="1" customWidth="1"/>
    <col min="4" max="4" width="11.140625" style="1" customWidth="1"/>
    <col min="5" max="5" width="16.85546875" style="1" customWidth="1"/>
    <col min="6" max="6" width="10.7109375" style="1" customWidth="1"/>
    <col min="7" max="7" width="16.85546875" style="1" customWidth="1"/>
    <col min="8" max="8" width="10.28515625" style="1" customWidth="1"/>
    <col min="9" max="9" width="16.85546875" style="1" customWidth="1"/>
    <col min="10" max="10" width="11.28515625" style="1" customWidth="1"/>
    <col min="11" max="96" width="9.140625" style="1"/>
    <col min="97" max="97" width="29.140625" style="1" customWidth="1"/>
    <col min="98" max="99" width="0" style="1" hidden="1" customWidth="1"/>
    <col min="100" max="100" width="11.5703125" style="1" customWidth="1"/>
    <col min="101" max="101" width="0" style="1" hidden="1" customWidth="1"/>
    <col min="102" max="102" width="12.140625" style="1" customWidth="1"/>
    <col min="103" max="103" width="11.28515625" style="1" customWidth="1"/>
    <col min="104" max="104" width="12.5703125" style="1" customWidth="1"/>
    <col min="105" max="105" width="0" style="1" hidden="1" customWidth="1"/>
    <col min="106" max="106" width="13.42578125" style="1" customWidth="1"/>
    <col min="107" max="107" width="6.85546875" style="1" customWidth="1"/>
    <col min="108" max="108" width="12.85546875" style="1" customWidth="1"/>
    <col min="109" max="109" width="7.28515625" style="1" customWidth="1"/>
    <col min="110" max="110" width="12.42578125" style="1" customWidth="1"/>
    <col min="111" max="111" width="8.28515625" style="1" customWidth="1"/>
    <col min="112" max="112" width="9.140625" style="1"/>
    <col min="113" max="113" width="10" style="1" bestFit="1" customWidth="1"/>
    <col min="114" max="114" width="9.7109375" style="1" customWidth="1"/>
    <col min="115" max="16384" width="9.140625" style="1"/>
  </cols>
  <sheetData>
    <row r="1" spans="1:10" ht="18.75" customHeight="1" x14ac:dyDescent="0.25">
      <c r="A1" s="48" t="s">
        <v>79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36.75" customHeight="1" x14ac:dyDescent="0.25">
      <c r="A2" s="48" t="s">
        <v>119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x14ac:dyDescent="0.25">
      <c r="A3" s="41"/>
      <c r="B3" s="38"/>
      <c r="C3" s="38"/>
      <c r="D3" s="38"/>
      <c r="F3" s="40"/>
      <c r="H3" s="40"/>
      <c r="J3" s="40" t="s">
        <v>78</v>
      </c>
    </row>
    <row r="4" spans="1:10" s="38" customFormat="1" ht="47.25" x14ac:dyDescent="0.2">
      <c r="A4" s="39" t="s">
        <v>77</v>
      </c>
      <c r="B4" s="39" t="s">
        <v>120</v>
      </c>
      <c r="C4" s="39" t="s">
        <v>121</v>
      </c>
      <c r="D4" s="39" t="s">
        <v>76</v>
      </c>
      <c r="E4" s="39" t="s">
        <v>100</v>
      </c>
      <c r="F4" s="39" t="s">
        <v>101</v>
      </c>
      <c r="G4" s="39" t="s">
        <v>102</v>
      </c>
      <c r="H4" s="39" t="s">
        <v>103</v>
      </c>
      <c r="I4" s="39" t="s">
        <v>122</v>
      </c>
      <c r="J4" s="39" t="s">
        <v>123</v>
      </c>
    </row>
    <row r="5" spans="1:10" x14ac:dyDescent="0.25">
      <c r="A5" s="37">
        <v>1</v>
      </c>
      <c r="B5" s="37">
        <v>2</v>
      </c>
      <c r="C5" s="37">
        <v>3</v>
      </c>
      <c r="D5" s="37">
        <v>4</v>
      </c>
      <c r="E5" s="37">
        <v>5</v>
      </c>
      <c r="F5" s="37">
        <v>6</v>
      </c>
      <c r="G5" s="37">
        <v>7</v>
      </c>
      <c r="H5" s="37">
        <v>8</v>
      </c>
      <c r="I5" s="37">
        <v>9</v>
      </c>
      <c r="J5" s="37">
        <v>10</v>
      </c>
    </row>
    <row r="6" spans="1:10" x14ac:dyDescent="0.25">
      <c r="A6" s="36" t="s">
        <v>75</v>
      </c>
      <c r="B6" s="7"/>
      <c r="C6" s="7"/>
      <c r="D6" s="7"/>
      <c r="E6" s="7"/>
      <c r="F6" s="7"/>
      <c r="G6" s="7"/>
      <c r="H6" s="7"/>
      <c r="I6" s="7"/>
      <c r="J6" s="7"/>
    </row>
    <row r="7" spans="1:10" s="34" customFormat="1" x14ac:dyDescent="0.25">
      <c r="A7" s="31" t="s">
        <v>74</v>
      </c>
      <c r="B7" s="35">
        <f>B8+B11+B14+B19+B28</f>
        <v>48935.200000000012</v>
      </c>
      <c r="C7" s="35">
        <f>C8+C11+C14+C19+C28</f>
        <v>51340</v>
      </c>
      <c r="D7" s="35">
        <f>C7/B7%</f>
        <v>104.9142539521653</v>
      </c>
      <c r="E7" s="35">
        <f>E8+E11+E14+E19+E28</f>
        <v>56117</v>
      </c>
      <c r="F7" s="35">
        <f>E7/C7%</f>
        <v>109.30463576158941</v>
      </c>
      <c r="G7" s="35">
        <f>G8+G11+G14+G19+G28</f>
        <v>59783</v>
      </c>
      <c r="H7" s="35">
        <f>G7/E7%</f>
        <v>106.53277972806815</v>
      </c>
      <c r="I7" s="35">
        <f>I8+I11+I14+I19+I28</f>
        <v>64457</v>
      </c>
      <c r="J7" s="35">
        <f>I7/G7%</f>
        <v>107.81827609855644</v>
      </c>
    </row>
    <row r="8" spans="1:10" s="34" customFormat="1" x14ac:dyDescent="0.25">
      <c r="A8" s="31" t="s">
        <v>73</v>
      </c>
      <c r="B8" s="28">
        <f>B9+B10</f>
        <v>34745.800000000003</v>
      </c>
      <c r="C8" s="28">
        <f>C9+C10</f>
        <v>34600</v>
      </c>
      <c r="D8" s="35">
        <f>C8/B8%</f>
        <v>99.58038093812776</v>
      </c>
      <c r="E8" s="28">
        <v>40678</v>
      </c>
      <c r="F8" s="35">
        <f t="shared" ref="F8:F63" si="0">E8/C8%</f>
        <v>117.56647398843931</v>
      </c>
      <c r="G8" s="28">
        <v>43892</v>
      </c>
      <c r="H8" s="35">
        <f t="shared" ref="H8:H63" si="1">G8/E8%</f>
        <v>107.90107674910271</v>
      </c>
      <c r="I8" s="28">
        <f>I9+I10</f>
        <v>47813</v>
      </c>
      <c r="J8" s="35">
        <f t="shared" ref="J8:J63" si="2">I8/G8%</f>
        <v>108.93329080470245</v>
      </c>
    </row>
    <row r="9" spans="1:10" s="34" customFormat="1" x14ac:dyDescent="0.25">
      <c r="A9" s="33" t="s">
        <v>72</v>
      </c>
      <c r="B9" s="30"/>
      <c r="C9" s="30"/>
      <c r="D9" s="30"/>
      <c r="E9" s="30"/>
      <c r="F9" s="35"/>
      <c r="G9" s="30"/>
      <c r="H9" s="42"/>
      <c r="I9" s="30"/>
      <c r="J9" s="35"/>
    </row>
    <row r="10" spans="1:10" s="34" customFormat="1" x14ac:dyDescent="0.25">
      <c r="A10" s="33" t="s">
        <v>71</v>
      </c>
      <c r="B10" s="30">
        <v>34745.800000000003</v>
      </c>
      <c r="C10" s="30">
        <v>34600</v>
      </c>
      <c r="D10" s="42">
        <f>C10/B10%</f>
        <v>99.58038093812776</v>
      </c>
      <c r="E10" s="30">
        <v>40678</v>
      </c>
      <c r="F10" s="42">
        <f t="shared" si="0"/>
        <v>117.56647398843931</v>
      </c>
      <c r="G10" s="30">
        <v>43892</v>
      </c>
      <c r="H10" s="42">
        <f t="shared" si="1"/>
        <v>107.90107674910271</v>
      </c>
      <c r="I10" s="30">
        <v>47813</v>
      </c>
      <c r="J10" s="42">
        <f t="shared" si="2"/>
        <v>108.93329080470245</v>
      </c>
    </row>
    <row r="11" spans="1:10" s="34" customFormat="1" ht="31.5" x14ac:dyDescent="0.25">
      <c r="A11" s="31" t="s">
        <v>70</v>
      </c>
      <c r="B11" s="28">
        <f>B12+B13</f>
        <v>6233.4</v>
      </c>
      <c r="C11" s="28">
        <f>C12+C13</f>
        <v>6548</v>
      </c>
      <c r="D11" s="35">
        <f t="shared" ref="D11:D12" si="3">C11/B11%</f>
        <v>105.04700484486797</v>
      </c>
      <c r="E11" s="28">
        <f>E12+E13</f>
        <v>6790</v>
      </c>
      <c r="F11" s="35">
        <f t="shared" si="0"/>
        <v>103.69578497251068</v>
      </c>
      <c r="G11" s="28">
        <f>G12+G13</f>
        <v>7106</v>
      </c>
      <c r="H11" s="35">
        <f t="shared" si="1"/>
        <v>104.65390279823269</v>
      </c>
      <c r="I11" s="28">
        <f>I12+I13</f>
        <v>7526</v>
      </c>
      <c r="J11" s="35">
        <f t="shared" si="2"/>
        <v>105.91049817056009</v>
      </c>
    </row>
    <row r="12" spans="1:10" s="34" customFormat="1" x14ac:dyDescent="0.25">
      <c r="A12" s="33" t="s">
        <v>69</v>
      </c>
      <c r="B12" s="30">
        <v>6233.4</v>
      </c>
      <c r="C12" s="30">
        <v>6548</v>
      </c>
      <c r="D12" s="42">
        <f t="shared" si="3"/>
        <v>105.04700484486797</v>
      </c>
      <c r="E12" s="30">
        <v>6790</v>
      </c>
      <c r="F12" s="42">
        <f t="shared" si="0"/>
        <v>103.69578497251068</v>
      </c>
      <c r="G12" s="30">
        <v>7106</v>
      </c>
      <c r="H12" s="42">
        <f t="shared" si="1"/>
        <v>104.65390279823269</v>
      </c>
      <c r="I12" s="30">
        <v>7526</v>
      </c>
      <c r="J12" s="42">
        <f t="shared" si="2"/>
        <v>105.91049817056009</v>
      </c>
    </row>
    <row r="13" spans="1:10" s="34" customFormat="1" x14ac:dyDescent="0.25">
      <c r="A13" s="33" t="s">
        <v>68</v>
      </c>
      <c r="B13" s="30"/>
      <c r="C13" s="30"/>
      <c r="D13" s="30"/>
      <c r="E13" s="30"/>
      <c r="F13" s="35"/>
      <c r="G13" s="30"/>
      <c r="H13" s="42"/>
      <c r="I13" s="30"/>
      <c r="J13" s="35"/>
    </row>
    <row r="14" spans="1:10" s="34" customFormat="1" x14ac:dyDescent="0.25">
      <c r="A14" s="31" t="s">
        <v>67</v>
      </c>
      <c r="B14" s="28">
        <f>B15+B16+B17+B18</f>
        <v>1967.8</v>
      </c>
      <c r="C14" s="28">
        <f>C15+C16+C17+C18</f>
        <v>4931</v>
      </c>
      <c r="D14" s="35">
        <f>C14/B14%</f>
        <v>250.5844089846529</v>
      </c>
      <c r="E14" s="28">
        <f>E15+E16+E17+E18</f>
        <v>4174</v>
      </c>
      <c r="F14" s="35">
        <f t="shared" si="0"/>
        <v>84.648144392618121</v>
      </c>
      <c r="G14" s="28">
        <f>G15+G16+G17+G18</f>
        <v>4292</v>
      </c>
      <c r="H14" s="35">
        <f t="shared" si="1"/>
        <v>102.8270244369909</v>
      </c>
      <c r="I14" s="28">
        <f>I15+I16+I17+I18</f>
        <v>4413</v>
      </c>
      <c r="J14" s="35">
        <f t="shared" si="2"/>
        <v>102.81919850885367</v>
      </c>
    </row>
    <row r="15" spans="1:10" s="34" customFormat="1" ht="31.5" x14ac:dyDescent="0.25">
      <c r="A15" s="33" t="s">
        <v>66</v>
      </c>
      <c r="B15" s="30"/>
      <c r="C15" s="30">
        <v>3861</v>
      </c>
      <c r="D15" s="30"/>
      <c r="E15" s="30">
        <v>3605</v>
      </c>
      <c r="F15" s="35"/>
      <c r="G15" s="30">
        <v>3713</v>
      </c>
      <c r="H15" s="42"/>
      <c r="I15" s="30">
        <v>3825</v>
      </c>
      <c r="J15" s="35"/>
    </row>
    <row r="16" spans="1:10" s="34" customFormat="1" ht="31.5" x14ac:dyDescent="0.25">
      <c r="A16" s="33" t="s">
        <v>65</v>
      </c>
      <c r="B16" s="30">
        <v>1694.9</v>
      </c>
      <c r="C16" s="30"/>
      <c r="D16" s="42">
        <f t="shared" ref="D16:D21" si="4">C16/B16%</f>
        <v>0</v>
      </c>
      <c r="E16" s="30"/>
      <c r="F16" s="42" t="e">
        <f t="shared" si="0"/>
        <v>#DIV/0!</v>
      </c>
      <c r="G16" s="30">
        <v>0</v>
      </c>
      <c r="H16" s="42" t="e">
        <f t="shared" si="1"/>
        <v>#DIV/0!</v>
      </c>
      <c r="I16" s="30">
        <v>0</v>
      </c>
      <c r="J16" s="42" t="e">
        <f t="shared" si="2"/>
        <v>#DIV/0!</v>
      </c>
    </row>
    <row r="17" spans="1:10" s="34" customFormat="1" x14ac:dyDescent="0.25">
      <c r="A17" s="33" t="s">
        <v>64</v>
      </c>
      <c r="B17" s="30">
        <v>155.1</v>
      </c>
      <c r="C17" s="30">
        <v>220</v>
      </c>
      <c r="D17" s="42">
        <f t="shared" si="4"/>
        <v>141.84397163120568</v>
      </c>
      <c r="E17" s="30">
        <v>161</v>
      </c>
      <c r="F17" s="42">
        <f t="shared" si="0"/>
        <v>73.181818181818173</v>
      </c>
      <c r="G17" s="30">
        <v>163</v>
      </c>
      <c r="H17" s="42">
        <f t="shared" si="1"/>
        <v>101.24223602484471</v>
      </c>
      <c r="I17" s="30">
        <v>164</v>
      </c>
      <c r="J17" s="42">
        <f t="shared" si="2"/>
        <v>100.61349693251535</v>
      </c>
    </row>
    <row r="18" spans="1:10" s="34" customFormat="1" ht="31.5" x14ac:dyDescent="0.25">
      <c r="A18" s="33" t="s">
        <v>63</v>
      </c>
      <c r="B18" s="30">
        <v>117.8</v>
      </c>
      <c r="C18" s="30">
        <v>850</v>
      </c>
      <c r="D18" s="42">
        <f t="shared" si="4"/>
        <v>721.56196943972839</v>
      </c>
      <c r="E18" s="30">
        <v>408</v>
      </c>
      <c r="F18" s="42">
        <f t="shared" si="0"/>
        <v>48</v>
      </c>
      <c r="G18" s="30">
        <v>416</v>
      </c>
      <c r="H18" s="42">
        <f t="shared" si="1"/>
        <v>101.96078431372548</v>
      </c>
      <c r="I18" s="30">
        <v>424</v>
      </c>
      <c r="J18" s="42">
        <f t="shared" si="2"/>
        <v>101.92307692307692</v>
      </c>
    </row>
    <row r="19" spans="1:10" s="34" customFormat="1" x14ac:dyDescent="0.25">
      <c r="A19" s="31" t="s">
        <v>62</v>
      </c>
      <c r="B19" s="28">
        <f>B20+B21+B22+B23+B24</f>
        <v>4501.8999999999996</v>
      </c>
      <c r="C19" s="28">
        <f>C20+C21+C22+C23+C24</f>
        <v>4011</v>
      </c>
      <c r="D19" s="35">
        <f t="shared" si="4"/>
        <v>89.095715142495393</v>
      </c>
      <c r="E19" s="28">
        <f>E20+E21+E22+E23+E24</f>
        <v>3180</v>
      </c>
      <c r="F19" s="35">
        <f t="shared" si="0"/>
        <v>79.281974569932686</v>
      </c>
      <c r="G19" s="28">
        <f>G20+G21+G22+G23+G24</f>
        <v>3168</v>
      </c>
      <c r="H19" s="35">
        <f t="shared" si="1"/>
        <v>99.622641509433961</v>
      </c>
      <c r="I19" s="28">
        <f>I20+I21+I22+I23+I24</f>
        <v>3350</v>
      </c>
      <c r="J19" s="35">
        <f t="shared" si="2"/>
        <v>105.74494949494949</v>
      </c>
    </row>
    <row r="20" spans="1:10" s="34" customFormat="1" x14ac:dyDescent="0.25">
      <c r="A20" s="33" t="s">
        <v>61</v>
      </c>
      <c r="B20" s="30">
        <v>336.7</v>
      </c>
      <c r="C20" s="30">
        <v>345</v>
      </c>
      <c r="D20" s="42">
        <f t="shared" si="4"/>
        <v>102.46510246510246</v>
      </c>
      <c r="E20" s="30">
        <v>150</v>
      </c>
      <c r="F20" s="42">
        <f t="shared" si="0"/>
        <v>43.478260869565219</v>
      </c>
      <c r="G20" s="30">
        <v>150</v>
      </c>
      <c r="H20" s="42">
        <f t="shared" si="1"/>
        <v>100</v>
      </c>
      <c r="I20" s="30">
        <v>250</v>
      </c>
      <c r="J20" s="42">
        <f t="shared" si="2"/>
        <v>166.66666666666666</v>
      </c>
    </row>
    <row r="21" spans="1:10" s="34" customFormat="1" x14ac:dyDescent="0.25">
      <c r="A21" s="33" t="s">
        <v>60</v>
      </c>
      <c r="B21" s="30">
        <v>2131.3000000000002</v>
      </c>
      <c r="C21" s="30">
        <v>1320</v>
      </c>
      <c r="D21" s="42">
        <f t="shared" si="4"/>
        <v>61.934030873175992</v>
      </c>
      <c r="E21" s="30">
        <v>1400</v>
      </c>
      <c r="F21" s="42">
        <f t="shared" si="0"/>
        <v>106.06060606060606</v>
      </c>
      <c r="G21" s="30">
        <v>1450</v>
      </c>
      <c r="H21" s="42">
        <f t="shared" si="1"/>
        <v>103.57142857142857</v>
      </c>
      <c r="I21" s="30">
        <v>1500</v>
      </c>
      <c r="J21" s="42">
        <f t="shared" si="2"/>
        <v>103.44827586206897</v>
      </c>
    </row>
    <row r="22" spans="1:10" s="34" customFormat="1" x14ac:dyDescent="0.25">
      <c r="A22" s="33" t="s">
        <v>59</v>
      </c>
      <c r="B22" s="30"/>
      <c r="C22" s="30"/>
      <c r="D22" s="30"/>
      <c r="E22" s="30"/>
      <c r="F22" s="35"/>
      <c r="G22" s="30"/>
      <c r="H22" s="42"/>
      <c r="I22" s="30"/>
      <c r="J22" s="35"/>
    </row>
    <row r="23" spans="1:10" s="34" customFormat="1" x14ac:dyDescent="0.25">
      <c r="A23" s="33" t="s">
        <v>58</v>
      </c>
      <c r="B23" s="30"/>
      <c r="C23" s="30"/>
      <c r="D23" s="30"/>
      <c r="E23" s="30"/>
      <c r="F23" s="35"/>
      <c r="G23" s="30"/>
      <c r="H23" s="42"/>
      <c r="I23" s="30"/>
      <c r="J23" s="35"/>
    </row>
    <row r="24" spans="1:10" s="34" customFormat="1" x14ac:dyDescent="0.25">
      <c r="A24" s="33" t="s">
        <v>57</v>
      </c>
      <c r="B24" s="30">
        <v>2033.9</v>
      </c>
      <c r="C24" s="30">
        <v>2346</v>
      </c>
      <c r="D24" s="42">
        <f>C24/B24%</f>
        <v>115.34490387924676</v>
      </c>
      <c r="E24" s="30">
        <v>1630</v>
      </c>
      <c r="F24" s="42">
        <f t="shared" si="0"/>
        <v>69.47996589940324</v>
      </c>
      <c r="G24" s="30">
        <v>1568</v>
      </c>
      <c r="H24" s="42">
        <f t="shared" si="1"/>
        <v>96.196319018404907</v>
      </c>
      <c r="I24" s="30">
        <v>1600</v>
      </c>
      <c r="J24" s="42">
        <f t="shared" si="2"/>
        <v>102.04081632653062</v>
      </c>
    </row>
    <row r="25" spans="1:10" s="34" customFormat="1" ht="31.5" x14ac:dyDescent="0.25">
      <c r="A25" s="31" t="s">
        <v>56</v>
      </c>
      <c r="B25" s="28"/>
      <c r="C25" s="28"/>
      <c r="D25" s="28"/>
      <c r="E25" s="28"/>
      <c r="F25" s="35"/>
      <c r="G25" s="28"/>
      <c r="H25" s="42"/>
      <c r="I25" s="28"/>
      <c r="J25" s="35"/>
    </row>
    <row r="26" spans="1:10" s="34" customFormat="1" x14ac:dyDescent="0.25">
      <c r="A26" s="33" t="s">
        <v>55</v>
      </c>
      <c r="B26" s="30"/>
      <c r="C26" s="30"/>
      <c r="D26" s="30"/>
      <c r="E26" s="30"/>
      <c r="F26" s="35"/>
      <c r="G26" s="30"/>
      <c r="H26" s="42"/>
      <c r="I26" s="30"/>
      <c r="J26" s="35"/>
    </row>
    <row r="27" spans="1:10" s="34" customFormat="1" ht="31.5" x14ac:dyDescent="0.25">
      <c r="A27" s="33" t="s">
        <v>54</v>
      </c>
      <c r="B27" s="30"/>
      <c r="C27" s="30"/>
      <c r="D27" s="30"/>
      <c r="E27" s="30"/>
      <c r="F27" s="35"/>
      <c r="G27" s="30"/>
      <c r="H27" s="42"/>
      <c r="I27" s="30"/>
      <c r="J27" s="35"/>
    </row>
    <row r="28" spans="1:10" s="34" customFormat="1" x14ac:dyDescent="0.25">
      <c r="A28" s="31" t="s">
        <v>53</v>
      </c>
      <c r="B28" s="28">
        <v>1486.3</v>
      </c>
      <c r="C28" s="28">
        <v>1250</v>
      </c>
      <c r="D28" s="35">
        <f>C28/B28%</f>
        <v>84.101460001345629</v>
      </c>
      <c r="E28" s="28">
        <v>1295</v>
      </c>
      <c r="F28" s="35">
        <f t="shared" si="0"/>
        <v>103.6</v>
      </c>
      <c r="G28" s="28">
        <v>1325</v>
      </c>
      <c r="H28" s="35">
        <f t="shared" si="1"/>
        <v>102.31660231660233</v>
      </c>
      <c r="I28" s="28">
        <v>1355</v>
      </c>
      <c r="J28" s="35">
        <f t="shared" si="2"/>
        <v>102.26415094339623</v>
      </c>
    </row>
    <row r="29" spans="1:10" s="34" customFormat="1" ht="31.5" x14ac:dyDescent="0.25">
      <c r="A29" s="31" t="s">
        <v>52</v>
      </c>
      <c r="B29" s="28"/>
      <c r="C29" s="28"/>
      <c r="D29" s="28"/>
      <c r="E29" s="28"/>
      <c r="F29" s="35"/>
      <c r="G29" s="28"/>
      <c r="H29" s="42"/>
      <c r="I29" s="28"/>
      <c r="J29" s="35"/>
    </row>
    <row r="30" spans="1:10" s="34" customFormat="1" x14ac:dyDescent="0.25">
      <c r="A30" s="31" t="s">
        <v>51</v>
      </c>
      <c r="B30" s="35">
        <f>B31+B35+B39+B40+B41+B42+B43</f>
        <v>3215.1299999999997</v>
      </c>
      <c r="C30" s="35">
        <f>C31+C35+C39+C40+C41+C42+C43</f>
        <v>2566</v>
      </c>
      <c r="D30" s="35">
        <f t="shared" ref="D30:D33" si="5">C30/B30%</f>
        <v>79.810147645662852</v>
      </c>
      <c r="E30" s="35">
        <f>E31+E35+E39+E40+E41+E42+E43</f>
        <v>2530</v>
      </c>
      <c r="F30" s="35">
        <f t="shared" si="0"/>
        <v>98.597038191738108</v>
      </c>
      <c r="G30" s="35">
        <f>G31+G35+G39+G40+G41+G42+G43</f>
        <v>2746</v>
      </c>
      <c r="H30" s="35">
        <f t="shared" si="1"/>
        <v>108.53754940711462</v>
      </c>
      <c r="I30" s="35">
        <f>I31+I35+I39+I40+I41+I42+I43</f>
        <v>2926</v>
      </c>
      <c r="J30" s="35">
        <f t="shared" si="2"/>
        <v>106.5549890750182</v>
      </c>
    </row>
    <row r="31" spans="1:10" s="19" customFormat="1" x14ac:dyDescent="0.2">
      <c r="A31" s="31" t="s">
        <v>50</v>
      </c>
      <c r="B31" s="28">
        <f>B32+B33+B34</f>
        <v>1876.62</v>
      </c>
      <c r="C31" s="28">
        <f>C32+C33+C34</f>
        <v>1140</v>
      </c>
      <c r="D31" s="35">
        <f t="shared" si="5"/>
        <v>60.747514147776329</v>
      </c>
      <c r="E31" s="28">
        <f>E32+E33+E34</f>
        <v>1260</v>
      </c>
      <c r="F31" s="35">
        <f t="shared" si="0"/>
        <v>110.52631578947368</v>
      </c>
      <c r="G31" s="28">
        <f>G32+G33+G34</f>
        <v>1450</v>
      </c>
      <c r="H31" s="35">
        <f t="shared" si="1"/>
        <v>115.07936507936508</v>
      </c>
      <c r="I31" s="28">
        <f>I32+I33+I34</f>
        <v>1600</v>
      </c>
      <c r="J31" s="35">
        <f t="shared" si="2"/>
        <v>110.34482758620689</v>
      </c>
    </row>
    <row r="32" spans="1:10" s="19" customFormat="1" x14ac:dyDescent="0.25">
      <c r="A32" s="32" t="s">
        <v>49</v>
      </c>
      <c r="B32" s="30">
        <v>1736.56</v>
      </c>
      <c r="C32" s="30">
        <v>950</v>
      </c>
      <c r="D32" s="42">
        <f t="shared" si="5"/>
        <v>54.705855254065504</v>
      </c>
      <c r="E32" s="30">
        <v>1100</v>
      </c>
      <c r="F32" s="42">
        <f t="shared" si="0"/>
        <v>115.78947368421052</v>
      </c>
      <c r="G32" s="30">
        <v>1300</v>
      </c>
      <c r="H32" s="42">
        <f t="shared" si="1"/>
        <v>118.18181818181819</v>
      </c>
      <c r="I32" s="30">
        <v>1450</v>
      </c>
      <c r="J32" s="42">
        <f t="shared" si="2"/>
        <v>111.53846153846153</v>
      </c>
    </row>
    <row r="33" spans="1:10" s="19" customFormat="1" x14ac:dyDescent="0.25">
      <c r="A33" s="32" t="s">
        <v>48</v>
      </c>
      <c r="B33" s="30">
        <v>140.06</v>
      </c>
      <c r="C33" s="30">
        <v>190</v>
      </c>
      <c r="D33" s="42">
        <f t="shared" si="5"/>
        <v>135.65614736541482</v>
      </c>
      <c r="E33" s="30">
        <v>160</v>
      </c>
      <c r="F33" s="42">
        <f t="shared" si="0"/>
        <v>84.21052631578948</v>
      </c>
      <c r="G33" s="30">
        <v>150</v>
      </c>
      <c r="H33" s="42">
        <f t="shared" si="1"/>
        <v>93.75</v>
      </c>
      <c r="I33" s="30">
        <v>150</v>
      </c>
      <c r="J33" s="42">
        <f t="shared" si="2"/>
        <v>100</v>
      </c>
    </row>
    <row r="34" spans="1:10" s="19" customFormat="1" x14ac:dyDescent="0.25">
      <c r="A34" s="32" t="s">
        <v>47</v>
      </c>
      <c r="B34" s="30"/>
      <c r="C34" s="30"/>
      <c r="D34" s="30"/>
      <c r="E34" s="30"/>
      <c r="F34" s="35"/>
      <c r="G34" s="30"/>
      <c r="H34" s="42"/>
      <c r="I34" s="30"/>
      <c r="J34" s="35"/>
    </row>
    <row r="35" spans="1:10" s="19" customFormat="1" x14ac:dyDescent="0.2">
      <c r="A35" s="31" t="s">
        <v>46</v>
      </c>
      <c r="B35" s="28">
        <f>B36+B37+B38</f>
        <v>394.35</v>
      </c>
      <c r="C35" s="28">
        <f>C36</f>
        <v>320</v>
      </c>
      <c r="D35" s="35">
        <f t="shared" ref="D35:D36" si="6">C35/B35%</f>
        <v>81.146189932800809</v>
      </c>
      <c r="E35" s="28">
        <f>E36+E37+E38</f>
        <v>330</v>
      </c>
      <c r="F35" s="35">
        <f t="shared" si="0"/>
        <v>103.125</v>
      </c>
      <c r="G35" s="28">
        <f>G36+G37+G38</f>
        <v>336</v>
      </c>
      <c r="H35" s="35">
        <f t="shared" si="1"/>
        <v>101.81818181818183</v>
      </c>
      <c r="I35" s="28">
        <f>I36+I37+I38</f>
        <v>346</v>
      </c>
      <c r="J35" s="35">
        <f t="shared" si="2"/>
        <v>102.97619047619048</v>
      </c>
    </row>
    <row r="36" spans="1:10" s="19" customFormat="1" x14ac:dyDescent="0.2">
      <c r="A36" s="33" t="s">
        <v>45</v>
      </c>
      <c r="B36" s="30">
        <v>394.35</v>
      </c>
      <c r="C36" s="30">
        <v>320</v>
      </c>
      <c r="D36" s="42">
        <f t="shared" si="6"/>
        <v>81.146189932800809</v>
      </c>
      <c r="E36" s="30">
        <v>330</v>
      </c>
      <c r="F36" s="42">
        <f t="shared" si="0"/>
        <v>103.125</v>
      </c>
      <c r="G36" s="30">
        <v>336</v>
      </c>
      <c r="H36" s="42">
        <f t="shared" si="1"/>
        <v>101.81818181818183</v>
      </c>
      <c r="I36" s="30">
        <v>346</v>
      </c>
      <c r="J36" s="42">
        <f t="shared" si="2"/>
        <v>102.97619047619048</v>
      </c>
    </row>
    <row r="37" spans="1:10" s="19" customFormat="1" x14ac:dyDescent="0.25">
      <c r="A37" s="32" t="s">
        <v>44</v>
      </c>
      <c r="B37" s="30"/>
      <c r="C37" s="30"/>
      <c r="D37" s="30"/>
      <c r="E37" s="30"/>
      <c r="F37" s="35"/>
      <c r="G37" s="30"/>
      <c r="H37" s="42"/>
      <c r="I37" s="30"/>
      <c r="J37" s="35"/>
    </row>
    <row r="38" spans="1:10" s="19" customFormat="1" x14ac:dyDescent="0.25">
      <c r="A38" s="32" t="s">
        <v>43</v>
      </c>
      <c r="B38" s="30"/>
      <c r="C38" s="30"/>
      <c r="D38" s="30"/>
      <c r="E38" s="30"/>
      <c r="F38" s="35"/>
      <c r="G38" s="30"/>
      <c r="H38" s="42"/>
      <c r="I38" s="30"/>
      <c r="J38" s="35"/>
    </row>
    <row r="39" spans="1:10" s="19" customFormat="1" ht="31.5" x14ac:dyDescent="0.2">
      <c r="A39" s="31" t="s">
        <v>42</v>
      </c>
      <c r="B39" s="28">
        <v>256.7</v>
      </c>
      <c r="C39" s="28">
        <v>305</v>
      </c>
      <c r="D39" s="35">
        <f t="shared" ref="D39:D40" si="7">C39/B39%</f>
        <v>118.81573821581614</v>
      </c>
      <c r="E39" s="28">
        <v>315</v>
      </c>
      <c r="F39" s="35">
        <f t="shared" si="0"/>
        <v>103.27868852459017</v>
      </c>
      <c r="G39" s="28">
        <v>315</v>
      </c>
      <c r="H39" s="35">
        <f t="shared" si="1"/>
        <v>100</v>
      </c>
      <c r="I39" s="28">
        <v>315</v>
      </c>
      <c r="J39" s="35">
        <f t="shared" si="2"/>
        <v>100</v>
      </c>
    </row>
    <row r="40" spans="1:10" s="19" customFormat="1" ht="31.5" x14ac:dyDescent="0.2">
      <c r="A40" s="31" t="s">
        <v>41</v>
      </c>
      <c r="B40" s="28">
        <v>187.66</v>
      </c>
      <c r="C40" s="28">
        <v>180</v>
      </c>
      <c r="D40" s="35">
        <f t="shared" si="7"/>
        <v>95.918149845465194</v>
      </c>
      <c r="E40" s="28">
        <v>200</v>
      </c>
      <c r="F40" s="35">
        <f t="shared" si="0"/>
        <v>111.11111111111111</v>
      </c>
      <c r="G40" s="28">
        <v>210</v>
      </c>
      <c r="H40" s="35">
        <f t="shared" si="1"/>
        <v>105</v>
      </c>
      <c r="I40" s="28">
        <v>220</v>
      </c>
      <c r="J40" s="35">
        <f t="shared" si="2"/>
        <v>104.76190476190476</v>
      </c>
    </row>
    <row r="41" spans="1:10" s="19" customFormat="1" x14ac:dyDescent="0.2">
      <c r="A41" s="31" t="s">
        <v>40</v>
      </c>
      <c r="B41" s="28"/>
      <c r="C41" s="28"/>
      <c r="D41" s="28"/>
      <c r="E41" s="28"/>
      <c r="F41" s="35"/>
      <c r="G41" s="28"/>
      <c r="H41" s="42"/>
      <c r="I41" s="28"/>
      <c r="J41" s="35"/>
    </row>
    <row r="42" spans="1:10" s="19" customFormat="1" x14ac:dyDescent="0.2">
      <c r="A42" s="31" t="s">
        <v>39</v>
      </c>
      <c r="B42" s="28">
        <v>286.89999999999998</v>
      </c>
      <c r="C42" s="28">
        <v>380</v>
      </c>
      <c r="D42" s="35">
        <f t="shared" ref="D42:D44" si="8">C42/B42%</f>
        <v>132.45033112582783</v>
      </c>
      <c r="E42" s="28">
        <v>210</v>
      </c>
      <c r="F42" s="35">
        <f t="shared" si="0"/>
        <v>55.263157894736842</v>
      </c>
      <c r="G42" s="28">
        <v>220</v>
      </c>
      <c r="H42" s="35">
        <f t="shared" si="1"/>
        <v>104.76190476190476</v>
      </c>
      <c r="I42" s="28">
        <v>230</v>
      </c>
      <c r="J42" s="35">
        <f t="shared" si="2"/>
        <v>104.54545454545453</v>
      </c>
    </row>
    <row r="43" spans="1:10" s="19" customFormat="1" x14ac:dyDescent="0.2">
      <c r="A43" s="31" t="s">
        <v>38</v>
      </c>
      <c r="B43" s="28">
        <v>212.9</v>
      </c>
      <c r="C43" s="28">
        <v>241</v>
      </c>
      <c r="D43" s="35">
        <f t="shared" si="8"/>
        <v>113.19868482855802</v>
      </c>
      <c r="E43" s="28">
        <v>215</v>
      </c>
      <c r="F43" s="35">
        <f t="shared" si="0"/>
        <v>89.211618257261406</v>
      </c>
      <c r="G43" s="28">
        <v>215</v>
      </c>
      <c r="H43" s="35">
        <f t="shared" si="1"/>
        <v>100</v>
      </c>
      <c r="I43" s="28">
        <v>215</v>
      </c>
      <c r="J43" s="35">
        <f t="shared" si="2"/>
        <v>100</v>
      </c>
    </row>
    <row r="44" spans="1:10" s="19" customFormat="1" x14ac:dyDescent="0.2">
      <c r="A44" s="15" t="s">
        <v>37</v>
      </c>
      <c r="B44" s="28">
        <f>B30+B7</f>
        <v>52150.330000000009</v>
      </c>
      <c r="C44" s="28">
        <f>C30+C7</f>
        <v>53906</v>
      </c>
      <c r="D44" s="35">
        <f t="shared" si="8"/>
        <v>103.36655587797813</v>
      </c>
      <c r="E44" s="28">
        <f>E30+E7</f>
        <v>58647</v>
      </c>
      <c r="F44" s="35">
        <f t="shared" si="0"/>
        <v>108.79493933884912</v>
      </c>
      <c r="G44" s="28">
        <f>G30+G7</f>
        <v>62529</v>
      </c>
      <c r="H44" s="35">
        <f t="shared" si="1"/>
        <v>106.61926441250192</v>
      </c>
      <c r="I44" s="28">
        <f>I30+I7</f>
        <v>67383</v>
      </c>
      <c r="J44" s="35">
        <f t="shared" si="2"/>
        <v>107.76279806169937</v>
      </c>
    </row>
    <row r="45" spans="1:10" s="19" customFormat="1" x14ac:dyDescent="0.2">
      <c r="A45" s="15"/>
      <c r="B45" s="28"/>
      <c r="C45" s="28"/>
      <c r="D45" s="28"/>
      <c r="E45" s="28"/>
      <c r="F45" s="35"/>
      <c r="G45" s="28"/>
      <c r="H45" s="42"/>
      <c r="I45" s="28"/>
      <c r="J45" s="35"/>
    </row>
    <row r="46" spans="1:10" s="19" customFormat="1" ht="31.5" x14ac:dyDescent="0.2">
      <c r="A46" s="15" t="s">
        <v>36</v>
      </c>
      <c r="B46" s="30"/>
      <c r="C46" s="30"/>
      <c r="D46" s="30"/>
      <c r="E46" s="30"/>
      <c r="F46" s="35"/>
      <c r="G46" s="30"/>
      <c r="H46" s="42"/>
      <c r="I46" s="30"/>
      <c r="J46" s="35"/>
    </row>
    <row r="47" spans="1:10" s="19" customFormat="1" ht="31.5" x14ac:dyDescent="0.2">
      <c r="A47" s="15" t="s">
        <v>35</v>
      </c>
      <c r="B47" s="30"/>
      <c r="C47" s="30"/>
      <c r="D47" s="30"/>
      <c r="E47" s="30"/>
      <c r="F47" s="35"/>
      <c r="G47" s="30"/>
      <c r="H47" s="42"/>
      <c r="I47" s="30"/>
      <c r="J47" s="35"/>
    </row>
    <row r="48" spans="1:10" s="19" customFormat="1" x14ac:dyDescent="0.2">
      <c r="A48" s="21"/>
      <c r="B48" s="20"/>
      <c r="C48" s="20"/>
      <c r="D48" s="28"/>
      <c r="E48" s="29"/>
      <c r="F48" s="35"/>
      <c r="G48" s="29"/>
      <c r="H48" s="42"/>
      <c r="I48" s="29"/>
      <c r="J48" s="35"/>
    </row>
    <row r="49" spans="1:10" s="19" customFormat="1" x14ac:dyDescent="0.2">
      <c r="A49" s="18" t="s">
        <v>34</v>
      </c>
      <c r="B49" s="17">
        <f>B50+B107</f>
        <v>669605.19999999984</v>
      </c>
      <c r="C49" s="17">
        <f>C50+C107</f>
        <v>725462.00000000012</v>
      </c>
      <c r="D49" s="35">
        <f t="shared" ref="D49:D50" si="9">C49/B49%</f>
        <v>108.34175122893315</v>
      </c>
      <c r="E49" s="17">
        <f>E50+E107</f>
        <v>773118.70000000007</v>
      </c>
      <c r="F49" s="35">
        <f t="shared" si="0"/>
        <v>106.5691517956833</v>
      </c>
      <c r="G49" s="17">
        <f>G50+G107</f>
        <v>774883.49999999988</v>
      </c>
      <c r="H49" s="35">
        <f t="shared" si="1"/>
        <v>100.22827025138569</v>
      </c>
      <c r="I49" s="17">
        <f>I50+I107</f>
        <v>799577.7</v>
      </c>
      <c r="J49" s="35">
        <f t="shared" si="2"/>
        <v>103.18682743922152</v>
      </c>
    </row>
    <row r="50" spans="1:10" s="19" customFormat="1" ht="31.5" x14ac:dyDescent="0.2">
      <c r="A50" s="21" t="s">
        <v>33</v>
      </c>
      <c r="B50" s="17">
        <f>B52+B56+B81+B102</f>
        <v>669605.19999999984</v>
      </c>
      <c r="C50" s="17">
        <f>C52+C56+C81+C102</f>
        <v>725480.70000000007</v>
      </c>
      <c r="D50" s="42">
        <f t="shared" si="9"/>
        <v>108.34454391931249</v>
      </c>
      <c r="E50" s="17">
        <f>E52+E56+E81+E102</f>
        <v>773118.70000000007</v>
      </c>
      <c r="F50" s="35">
        <f t="shared" si="0"/>
        <v>106.56640486783452</v>
      </c>
      <c r="G50" s="17">
        <f>G52+G56+G81+G102</f>
        <v>774883.49999999988</v>
      </c>
      <c r="H50" s="35">
        <f t="shared" si="1"/>
        <v>100.22827025138569</v>
      </c>
      <c r="I50" s="17">
        <f>I52+I56+I81+I102</f>
        <v>799577.7</v>
      </c>
      <c r="J50" s="35">
        <f t="shared" si="2"/>
        <v>103.18682743922152</v>
      </c>
    </row>
    <row r="51" spans="1:10" s="19" customFormat="1" x14ac:dyDescent="0.2">
      <c r="A51" s="21" t="s">
        <v>32</v>
      </c>
      <c r="B51" s="20"/>
      <c r="C51" s="20"/>
      <c r="D51" s="20"/>
      <c r="E51" s="20"/>
      <c r="F51" s="35"/>
      <c r="G51" s="20"/>
      <c r="H51" s="42"/>
      <c r="I51" s="20"/>
      <c r="J51" s="35"/>
    </row>
    <row r="52" spans="1:10" s="27" customFormat="1" x14ac:dyDescent="0.2">
      <c r="A52" s="23" t="s">
        <v>31</v>
      </c>
      <c r="B52" s="26">
        <f>B53+B54+B55</f>
        <v>154210.5</v>
      </c>
      <c r="C52" s="26">
        <f>C53+C54+C55</f>
        <v>156897.79999999999</v>
      </c>
      <c r="D52" s="42">
        <f t="shared" ref="D52:D108" si="10">C52/B52%</f>
        <v>101.74261804481536</v>
      </c>
      <c r="E52" s="26">
        <f>E53+E54+E55</f>
        <v>129684</v>
      </c>
      <c r="F52" s="42">
        <f t="shared" si="0"/>
        <v>82.655078656297292</v>
      </c>
      <c r="G52" s="26">
        <f>G53+G54+G55</f>
        <v>128726.6</v>
      </c>
      <c r="H52" s="42">
        <f t="shared" si="1"/>
        <v>99.261743931402492</v>
      </c>
      <c r="I52" s="26">
        <f>I53+I54+I55</f>
        <v>118574.7</v>
      </c>
      <c r="J52" s="42">
        <f t="shared" si="2"/>
        <v>92.113595791390424</v>
      </c>
    </row>
    <row r="53" spans="1:10" s="19" customFormat="1" x14ac:dyDescent="0.2">
      <c r="A53" s="21" t="s">
        <v>30</v>
      </c>
      <c r="B53" s="20">
        <v>140187</v>
      </c>
      <c r="C53" s="20">
        <v>129423.7</v>
      </c>
      <c r="D53" s="42">
        <f t="shared" si="10"/>
        <v>92.322183940022981</v>
      </c>
      <c r="E53" s="20">
        <v>127970.3</v>
      </c>
      <c r="F53" s="42">
        <f t="shared" si="0"/>
        <v>98.877021751039408</v>
      </c>
      <c r="G53" s="20">
        <v>127100</v>
      </c>
      <c r="H53" s="42">
        <f t="shared" si="1"/>
        <v>99.31992032526297</v>
      </c>
      <c r="I53" s="20">
        <v>116932</v>
      </c>
      <c r="J53" s="42">
        <f t="shared" si="2"/>
        <v>92</v>
      </c>
    </row>
    <row r="54" spans="1:10" s="19" customFormat="1" x14ac:dyDescent="0.2">
      <c r="A54" s="21" t="s">
        <v>29</v>
      </c>
      <c r="B54" s="20">
        <v>14023.5</v>
      </c>
      <c r="C54" s="20">
        <v>27474.1</v>
      </c>
      <c r="D54" s="42">
        <f t="shared" si="10"/>
        <v>195.91471458623022</v>
      </c>
      <c r="E54" s="20">
        <v>1713.7</v>
      </c>
      <c r="F54" s="42">
        <f t="shared" si="0"/>
        <v>6.2375109648723708</v>
      </c>
      <c r="G54" s="20">
        <v>1626.6</v>
      </c>
      <c r="H54" s="42">
        <f t="shared" si="1"/>
        <v>94.917430121958333</v>
      </c>
      <c r="I54" s="20">
        <v>1642.7</v>
      </c>
      <c r="J54" s="42">
        <f t="shared" si="2"/>
        <v>100.98979466371574</v>
      </c>
    </row>
    <row r="55" spans="1:10" s="19" customFormat="1" x14ac:dyDescent="0.2">
      <c r="A55" s="21" t="s">
        <v>96</v>
      </c>
      <c r="B55" s="22"/>
      <c r="C55" s="20"/>
      <c r="D55" s="35"/>
      <c r="E55" s="22"/>
      <c r="F55" s="42"/>
      <c r="G55" s="22"/>
      <c r="H55" s="42"/>
      <c r="I55" s="22"/>
      <c r="J55" s="42"/>
    </row>
    <row r="56" spans="1:10" s="27" customFormat="1" x14ac:dyDescent="0.2">
      <c r="A56" s="23" t="s">
        <v>28</v>
      </c>
      <c r="B56" s="26">
        <f>B57+B58+B59+B60+B61+B62+B63+B64+B65+B66+B67+B68+B69+B70+B71+B72+B73+B74+B75+B76+B77+B78+B79</f>
        <v>444301.89999999991</v>
      </c>
      <c r="C56" s="26">
        <f>C57+C58+C59+C60+C61+C62+C63+C64+C65+C66+C67+C68+C69+C70+C71+C72+C73+C74+C75+C76+C77+C78+C79+C80</f>
        <v>464233.20000000013</v>
      </c>
      <c r="D56" s="42">
        <f t="shared" si="10"/>
        <v>104.4859812663417</v>
      </c>
      <c r="E56" s="26">
        <f>E57+E58+E59+E60+E61+E62+E63+E64+E65+E66+E67+E68+E69+E70+E71+E72+E73+E74+E75+E76+E77+E78+E79</f>
        <v>579941.20000000007</v>
      </c>
      <c r="F56" s="42">
        <f t="shared" si="0"/>
        <v>124.92454223437701</v>
      </c>
      <c r="G56" s="26">
        <f>G57+G58+G59+G60+G61+G62+G63+G64+G65+G66+G67+G68+G69+G70+G71+G72+G73+G74+G75+G76+G77+G78+G79</f>
        <v>583013.29999999993</v>
      </c>
      <c r="H56" s="42">
        <f t="shared" si="1"/>
        <v>100.5297261170615</v>
      </c>
      <c r="I56" s="26">
        <f>I57+I58+I59+I60+I61+I62+I63+I64+I65+I66+I67+I68+I69+I70+I71+I72+I73+I74+I75+I76+I77+I78+I79</f>
        <v>617603.6</v>
      </c>
      <c r="J56" s="42">
        <f t="shared" si="2"/>
        <v>105.93302073897802</v>
      </c>
    </row>
    <row r="57" spans="1:10" s="19" customFormat="1" ht="47.25" x14ac:dyDescent="0.2">
      <c r="A57" s="21" t="s">
        <v>27</v>
      </c>
      <c r="B57" s="20">
        <v>880.1</v>
      </c>
      <c r="C57" s="20">
        <v>918.1</v>
      </c>
      <c r="D57" s="42">
        <f t="shared" si="10"/>
        <v>104.3176911714578</v>
      </c>
      <c r="E57" s="20">
        <v>942.8</v>
      </c>
      <c r="F57" s="42">
        <f t="shared" si="0"/>
        <v>102.6903387430563</v>
      </c>
      <c r="G57" s="20">
        <v>976.7</v>
      </c>
      <c r="H57" s="42">
        <f t="shared" si="1"/>
        <v>103.59567246499789</v>
      </c>
      <c r="I57" s="20">
        <v>1011.9</v>
      </c>
      <c r="J57" s="42">
        <f t="shared" si="2"/>
        <v>103.60397256066344</v>
      </c>
    </row>
    <row r="58" spans="1:10" s="19" customFormat="1" ht="63" x14ac:dyDescent="0.2">
      <c r="A58" s="21" t="s">
        <v>26</v>
      </c>
      <c r="B58" s="20">
        <v>22.5</v>
      </c>
      <c r="C58" s="20">
        <v>21.7</v>
      </c>
      <c r="D58" s="42">
        <f t="shared" si="10"/>
        <v>96.444444444444443</v>
      </c>
      <c r="E58" s="20">
        <v>196.5</v>
      </c>
      <c r="F58" s="42">
        <f t="shared" si="0"/>
        <v>905.52995391705065</v>
      </c>
      <c r="G58" s="20">
        <v>24.1</v>
      </c>
      <c r="H58" s="42">
        <f t="shared" si="1"/>
        <v>12.264631043256998</v>
      </c>
      <c r="I58" s="20">
        <v>10.7</v>
      </c>
      <c r="J58" s="42">
        <f t="shared" si="2"/>
        <v>44.398340248962647</v>
      </c>
    </row>
    <row r="59" spans="1:10" s="19" customFormat="1" ht="94.5" x14ac:dyDescent="0.2">
      <c r="A59" s="21" t="s">
        <v>25</v>
      </c>
      <c r="B59" s="20">
        <v>26243.4</v>
      </c>
      <c r="C59" s="20">
        <v>30175.5</v>
      </c>
      <c r="D59" s="42">
        <f t="shared" si="10"/>
        <v>114.98319577493768</v>
      </c>
      <c r="E59" s="20"/>
      <c r="F59" s="42">
        <f t="shared" si="0"/>
        <v>0</v>
      </c>
      <c r="G59" s="20"/>
      <c r="H59" s="42" t="e">
        <f t="shared" si="1"/>
        <v>#DIV/0!</v>
      </c>
      <c r="I59" s="20"/>
      <c r="J59" s="42" t="e">
        <f t="shared" si="2"/>
        <v>#DIV/0!</v>
      </c>
    </row>
    <row r="60" spans="1:10" s="19" customFormat="1" ht="63" x14ac:dyDescent="0.2">
      <c r="A60" s="21" t="s">
        <v>24</v>
      </c>
      <c r="B60" s="20">
        <v>18263.5</v>
      </c>
      <c r="C60" s="20">
        <v>22500</v>
      </c>
      <c r="D60" s="42">
        <f t="shared" si="10"/>
        <v>123.1965395460892</v>
      </c>
      <c r="E60" s="20">
        <v>24678.7</v>
      </c>
      <c r="F60" s="42">
        <f t="shared" si="0"/>
        <v>109.68311111111112</v>
      </c>
      <c r="G60" s="20">
        <v>27802</v>
      </c>
      <c r="H60" s="42">
        <f t="shared" si="1"/>
        <v>112.65585302305226</v>
      </c>
      <c r="I60" s="20">
        <v>29538.9</v>
      </c>
      <c r="J60" s="42">
        <f t="shared" si="2"/>
        <v>106.24739227393714</v>
      </c>
    </row>
    <row r="61" spans="1:10" s="19" customFormat="1" ht="31.5" x14ac:dyDescent="0.2">
      <c r="A61" s="21" t="s">
        <v>80</v>
      </c>
      <c r="B61" s="20">
        <v>4568</v>
      </c>
      <c r="C61" s="20">
        <v>4983.7</v>
      </c>
      <c r="D61" s="42">
        <f t="shared" si="10"/>
        <v>109.10026269702276</v>
      </c>
      <c r="E61" s="20">
        <v>3689.3</v>
      </c>
      <c r="F61" s="42">
        <f t="shared" si="0"/>
        <v>74.027329092842677</v>
      </c>
      <c r="G61" s="20">
        <v>3689.3</v>
      </c>
      <c r="H61" s="42">
        <f t="shared" si="1"/>
        <v>100</v>
      </c>
      <c r="I61" s="20">
        <v>3689.3</v>
      </c>
      <c r="J61" s="42">
        <f t="shared" si="2"/>
        <v>100</v>
      </c>
    </row>
    <row r="62" spans="1:10" s="19" customFormat="1" ht="31.5" x14ac:dyDescent="0.2">
      <c r="A62" s="21" t="s">
        <v>124</v>
      </c>
      <c r="B62" s="20">
        <v>212719.5</v>
      </c>
      <c r="C62" s="20">
        <v>172905.7</v>
      </c>
      <c r="D62" s="42">
        <f t="shared" si="10"/>
        <v>81.283427236337047</v>
      </c>
      <c r="E62" s="20">
        <v>245464</v>
      </c>
      <c r="F62" s="42">
        <f t="shared" si="0"/>
        <v>141.964087939264</v>
      </c>
      <c r="G62" s="20">
        <v>240297.2</v>
      </c>
      <c r="H62" s="42">
        <f t="shared" si="1"/>
        <v>97.895088485480571</v>
      </c>
      <c r="I62" s="20">
        <v>253799</v>
      </c>
      <c r="J62" s="42">
        <f t="shared" si="2"/>
        <v>105.61879206249593</v>
      </c>
    </row>
    <row r="63" spans="1:10" s="19" customFormat="1" x14ac:dyDescent="0.2">
      <c r="A63" s="21" t="s">
        <v>81</v>
      </c>
      <c r="B63" s="20">
        <v>81753.899999999994</v>
      </c>
      <c r="C63" s="20">
        <v>65256.2</v>
      </c>
      <c r="D63" s="42">
        <f t="shared" si="10"/>
        <v>79.820289918890722</v>
      </c>
      <c r="E63" s="20">
        <v>125932</v>
      </c>
      <c r="F63" s="42">
        <f t="shared" si="0"/>
        <v>192.98089683432377</v>
      </c>
      <c r="G63" s="20">
        <v>123280.9</v>
      </c>
      <c r="H63" s="42">
        <f t="shared" si="1"/>
        <v>97.89481625003971</v>
      </c>
      <c r="I63" s="20">
        <v>130207</v>
      </c>
      <c r="J63" s="42">
        <f t="shared" si="2"/>
        <v>105.61814522768734</v>
      </c>
    </row>
    <row r="64" spans="1:10" s="19" customFormat="1" ht="31.5" x14ac:dyDescent="0.2">
      <c r="A64" s="21" t="s">
        <v>82</v>
      </c>
      <c r="B64" s="20">
        <v>3081.6</v>
      </c>
      <c r="C64" s="20">
        <v>3293.7</v>
      </c>
      <c r="D64" s="42">
        <f t="shared" si="10"/>
        <v>106.88278816199377</v>
      </c>
      <c r="E64" s="20">
        <v>3180.6</v>
      </c>
      <c r="F64" s="42">
        <f t="shared" ref="F64:F128" si="11">E64/C64%</f>
        <v>96.566171782493853</v>
      </c>
      <c r="G64" s="20">
        <v>3113.7</v>
      </c>
      <c r="H64" s="42">
        <f t="shared" ref="H64:H128" si="12">G64/E64%</f>
        <v>97.896623278626677</v>
      </c>
      <c r="I64" s="20">
        <v>3288.6</v>
      </c>
      <c r="J64" s="42">
        <f t="shared" ref="J64:J128" si="13">I64/G64%</f>
        <v>105.61711147509395</v>
      </c>
    </row>
    <row r="65" spans="1:10" s="19" customFormat="1" ht="31.5" x14ac:dyDescent="0.2">
      <c r="A65" s="21" t="s">
        <v>83</v>
      </c>
      <c r="B65" s="20">
        <v>6617.6</v>
      </c>
      <c r="C65" s="20">
        <v>7037.4</v>
      </c>
      <c r="D65" s="42">
        <f t="shared" si="10"/>
        <v>106.34368955512572</v>
      </c>
      <c r="E65" s="20">
        <v>6964.7</v>
      </c>
      <c r="F65" s="42">
        <f t="shared" si="11"/>
        <v>98.966948020575785</v>
      </c>
      <c r="G65" s="20">
        <v>6818.1</v>
      </c>
      <c r="H65" s="42">
        <f t="shared" si="12"/>
        <v>97.89509957356384</v>
      </c>
      <c r="I65" s="20">
        <v>7201.2</v>
      </c>
      <c r="J65" s="42">
        <f t="shared" si="13"/>
        <v>105.61886742640912</v>
      </c>
    </row>
    <row r="66" spans="1:10" s="19" customFormat="1" ht="78.75" x14ac:dyDescent="0.2">
      <c r="A66" s="21" t="s">
        <v>84</v>
      </c>
      <c r="B66" s="20">
        <v>6099.8</v>
      </c>
      <c r="C66" s="20">
        <v>6294</v>
      </c>
      <c r="D66" s="42">
        <f t="shared" si="10"/>
        <v>103.18371094134233</v>
      </c>
      <c r="E66" s="20">
        <v>6925.5</v>
      </c>
      <c r="F66" s="42">
        <f t="shared" si="11"/>
        <v>110.03336510962822</v>
      </c>
      <c r="G66" s="20">
        <v>6599.8</v>
      </c>
      <c r="H66" s="42">
        <f t="shared" si="12"/>
        <v>95.297090462782478</v>
      </c>
      <c r="I66" s="20">
        <v>6548.3</v>
      </c>
      <c r="J66" s="42">
        <f t="shared" si="13"/>
        <v>99.219673323434037</v>
      </c>
    </row>
    <row r="67" spans="1:10" s="19" customFormat="1" ht="47.25" x14ac:dyDescent="0.2">
      <c r="A67" s="21" t="s">
        <v>85</v>
      </c>
      <c r="B67" s="20">
        <v>7</v>
      </c>
      <c r="C67" s="20">
        <v>7</v>
      </c>
      <c r="D67" s="42">
        <f t="shared" si="10"/>
        <v>99.999999999999986</v>
      </c>
      <c r="E67" s="20">
        <v>7</v>
      </c>
      <c r="F67" s="42">
        <f t="shared" si="11"/>
        <v>99.999999999999986</v>
      </c>
      <c r="G67" s="20">
        <v>7</v>
      </c>
      <c r="H67" s="42">
        <f t="shared" si="12"/>
        <v>99.999999999999986</v>
      </c>
      <c r="I67" s="20">
        <v>7</v>
      </c>
      <c r="J67" s="42">
        <f t="shared" si="13"/>
        <v>99.999999999999986</v>
      </c>
    </row>
    <row r="68" spans="1:10" s="19" customFormat="1" ht="63" x14ac:dyDescent="0.2">
      <c r="A68" s="21" t="s">
        <v>86</v>
      </c>
      <c r="B68" s="20">
        <v>3008.1</v>
      </c>
      <c r="C68" s="20">
        <v>4775.8999999999996</v>
      </c>
      <c r="D68" s="42">
        <f t="shared" si="10"/>
        <v>158.76799308533626</v>
      </c>
      <c r="E68" s="20">
        <v>3452.9</v>
      </c>
      <c r="F68" s="42">
        <f t="shared" si="11"/>
        <v>72.298414958437164</v>
      </c>
      <c r="G68" s="20">
        <v>3380.2</v>
      </c>
      <c r="H68" s="42">
        <f t="shared" si="12"/>
        <v>97.894523444061505</v>
      </c>
      <c r="I68" s="20">
        <v>3570.1</v>
      </c>
      <c r="J68" s="42">
        <f t="shared" si="13"/>
        <v>105.61801076859358</v>
      </c>
    </row>
    <row r="69" spans="1:10" s="19" customFormat="1" ht="63" x14ac:dyDescent="0.2">
      <c r="A69" s="21" t="s">
        <v>87</v>
      </c>
      <c r="B69" s="20">
        <v>431.2</v>
      </c>
      <c r="C69" s="20">
        <v>456</v>
      </c>
      <c r="D69" s="42">
        <f t="shared" si="10"/>
        <v>105.75139146567717</v>
      </c>
      <c r="E69" s="20">
        <v>481.2</v>
      </c>
      <c r="F69" s="42">
        <f t="shared" si="11"/>
        <v>105.52631578947368</v>
      </c>
      <c r="G69" s="20">
        <v>471.1</v>
      </c>
      <c r="H69" s="42">
        <f t="shared" si="12"/>
        <v>97.901080631753942</v>
      </c>
      <c r="I69" s="20">
        <v>497.5</v>
      </c>
      <c r="J69" s="42">
        <f t="shared" si="13"/>
        <v>105.60390575249416</v>
      </c>
    </row>
    <row r="70" spans="1:10" s="19" customFormat="1" ht="31.5" x14ac:dyDescent="0.2">
      <c r="A70" s="21" t="s">
        <v>88</v>
      </c>
      <c r="B70" s="20">
        <v>463.4</v>
      </c>
      <c r="C70" s="20">
        <v>491.4</v>
      </c>
      <c r="D70" s="42">
        <f t="shared" si="10"/>
        <v>106.04229607250755</v>
      </c>
      <c r="E70" s="20">
        <v>495.9</v>
      </c>
      <c r="F70" s="42">
        <f t="shared" si="11"/>
        <v>100.91575091575092</v>
      </c>
      <c r="G70" s="20">
        <v>470.7</v>
      </c>
      <c r="H70" s="42">
        <f t="shared" si="12"/>
        <v>94.918330308529946</v>
      </c>
      <c r="I70" s="20">
        <v>475.4</v>
      </c>
      <c r="J70" s="42">
        <f t="shared" si="13"/>
        <v>100.99851285319737</v>
      </c>
    </row>
    <row r="71" spans="1:10" s="19" customFormat="1" ht="47.25" x14ac:dyDescent="0.2">
      <c r="A71" s="21" t="s">
        <v>89</v>
      </c>
      <c r="B71" s="20">
        <v>549.6</v>
      </c>
      <c r="C71" s="20">
        <v>721.9</v>
      </c>
      <c r="D71" s="42">
        <f t="shared" si="10"/>
        <v>131.35007278020376</v>
      </c>
      <c r="E71" s="20">
        <v>729.1</v>
      </c>
      <c r="F71" s="42">
        <f t="shared" si="11"/>
        <v>100.99736805651753</v>
      </c>
      <c r="G71" s="20">
        <v>692.1</v>
      </c>
      <c r="H71" s="42">
        <f t="shared" si="12"/>
        <v>94.925250308599644</v>
      </c>
      <c r="I71" s="20">
        <v>698.9</v>
      </c>
      <c r="J71" s="42">
        <f t="shared" si="13"/>
        <v>100.98251697731541</v>
      </c>
    </row>
    <row r="72" spans="1:10" s="19" customFormat="1" ht="31.5" x14ac:dyDescent="0.2">
      <c r="A72" s="21" t="s">
        <v>90</v>
      </c>
      <c r="B72" s="20">
        <v>6050</v>
      </c>
      <c r="C72" s="20">
        <v>6308.2</v>
      </c>
      <c r="D72" s="42">
        <f t="shared" si="10"/>
        <v>104.26776859504132</v>
      </c>
      <c r="E72" s="20">
        <v>3063.9</v>
      </c>
      <c r="F72" s="42">
        <f t="shared" si="11"/>
        <v>48.570115088297769</v>
      </c>
      <c r="G72" s="20">
        <v>2999.4</v>
      </c>
      <c r="H72" s="42">
        <f t="shared" si="12"/>
        <v>97.89483990991873</v>
      </c>
      <c r="I72" s="20">
        <v>3167.9</v>
      </c>
      <c r="J72" s="42">
        <f t="shared" si="13"/>
        <v>105.61779022471161</v>
      </c>
    </row>
    <row r="73" spans="1:10" s="19" customFormat="1" ht="31.5" x14ac:dyDescent="0.2">
      <c r="A73" s="21" t="s">
        <v>91</v>
      </c>
      <c r="B73" s="20">
        <v>137.6</v>
      </c>
      <c r="C73" s="20">
        <v>189</v>
      </c>
      <c r="D73" s="42">
        <f t="shared" si="10"/>
        <v>137.3546511627907</v>
      </c>
      <c r="E73" s="20">
        <v>215</v>
      </c>
      <c r="F73" s="42">
        <f t="shared" si="11"/>
        <v>113.75661375661376</v>
      </c>
      <c r="G73" s="20">
        <v>210.5</v>
      </c>
      <c r="H73" s="42">
        <f t="shared" si="12"/>
        <v>97.906976744186053</v>
      </c>
      <c r="I73" s="20">
        <v>222.3</v>
      </c>
      <c r="J73" s="42">
        <f t="shared" si="13"/>
        <v>105.60570071258908</v>
      </c>
    </row>
    <row r="74" spans="1:10" s="19" customFormat="1" ht="47.25" x14ac:dyDescent="0.2">
      <c r="A74" s="21" t="s">
        <v>92</v>
      </c>
      <c r="B74" s="20">
        <v>1160.8</v>
      </c>
      <c r="C74" s="20">
        <v>1319</v>
      </c>
      <c r="D74" s="42">
        <f t="shared" si="10"/>
        <v>113.62853204686424</v>
      </c>
      <c r="E74" s="20">
        <v>1393.8</v>
      </c>
      <c r="F74" s="42">
        <f t="shared" si="11"/>
        <v>105.67096285064443</v>
      </c>
      <c r="G74" s="20">
        <v>1364.5</v>
      </c>
      <c r="H74" s="42">
        <f t="shared" si="12"/>
        <v>97.897833261587039</v>
      </c>
      <c r="I74" s="20">
        <v>1441.1</v>
      </c>
      <c r="J74" s="42">
        <f t="shared" si="13"/>
        <v>105.61377794063759</v>
      </c>
    </row>
    <row r="75" spans="1:10" s="19" customFormat="1" ht="31.5" x14ac:dyDescent="0.2">
      <c r="A75" s="21" t="s">
        <v>98</v>
      </c>
      <c r="B75" s="20">
        <v>0</v>
      </c>
      <c r="C75" s="20">
        <v>78.8</v>
      </c>
      <c r="D75" s="42" t="e">
        <f t="shared" si="10"/>
        <v>#DIV/0!</v>
      </c>
      <c r="E75" s="20">
        <v>78.8</v>
      </c>
      <c r="F75" s="42">
        <f t="shared" si="11"/>
        <v>100</v>
      </c>
      <c r="G75" s="20">
        <v>77.099999999999994</v>
      </c>
      <c r="H75" s="42">
        <f t="shared" si="12"/>
        <v>97.842639593908629</v>
      </c>
      <c r="I75" s="20">
        <v>81.5</v>
      </c>
      <c r="J75" s="42">
        <f t="shared" si="13"/>
        <v>105.70687418936447</v>
      </c>
    </row>
    <row r="76" spans="1:10" s="19" customFormat="1" x14ac:dyDescent="0.2">
      <c r="A76" s="44" t="s">
        <v>112</v>
      </c>
      <c r="B76" s="20">
        <v>370.1</v>
      </c>
      <c r="C76" s="20">
        <v>2668</v>
      </c>
      <c r="D76" s="42">
        <f t="shared" si="10"/>
        <v>720.88624696028103</v>
      </c>
      <c r="E76" s="20">
        <v>2767</v>
      </c>
      <c r="F76" s="42">
        <f t="shared" si="11"/>
        <v>103.71064467766116</v>
      </c>
      <c r="G76" s="20">
        <v>2861</v>
      </c>
      <c r="H76" s="42">
        <f t="shared" si="12"/>
        <v>103.39718106252258</v>
      </c>
      <c r="I76" s="20">
        <v>2861</v>
      </c>
      <c r="J76" s="42">
        <f t="shared" si="13"/>
        <v>100</v>
      </c>
    </row>
    <row r="77" spans="1:10" s="19" customFormat="1" ht="47.25" x14ac:dyDescent="0.2">
      <c r="A77" s="46" t="s">
        <v>113</v>
      </c>
      <c r="B77" s="20">
        <v>73.5</v>
      </c>
      <c r="C77" s="20">
        <v>73.5</v>
      </c>
      <c r="D77" s="42">
        <f t="shared" si="10"/>
        <v>100</v>
      </c>
      <c r="E77" s="20">
        <v>113.7</v>
      </c>
      <c r="F77" s="42">
        <f t="shared" si="11"/>
        <v>154.69387755102042</v>
      </c>
      <c r="G77" s="20">
        <v>107.9</v>
      </c>
      <c r="H77" s="42">
        <f t="shared" si="12"/>
        <v>94.898856640281451</v>
      </c>
      <c r="I77" s="20">
        <v>109</v>
      </c>
      <c r="J77" s="42">
        <f t="shared" si="13"/>
        <v>101.0194624652456</v>
      </c>
    </row>
    <row r="78" spans="1:10" s="19" customFormat="1" ht="47.25" x14ac:dyDescent="0.2">
      <c r="A78" s="46" t="s">
        <v>114</v>
      </c>
      <c r="B78" s="20">
        <v>6840</v>
      </c>
      <c r="C78" s="20">
        <v>24576.6</v>
      </c>
      <c r="D78" s="42">
        <f t="shared" si="10"/>
        <v>359.30701754385962</v>
      </c>
      <c r="E78" s="20">
        <v>33007.199999999997</v>
      </c>
      <c r="F78" s="42">
        <f t="shared" si="11"/>
        <v>134.30336173433264</v>
      </c>
      <c r="G78" s="20">
        <v>37956.9</v>
      </c>
      <c r="H78" s="42">
        <f t="shared" si="12"/>
        <v>114.99581909401587</v>
      </c>
      <c r="I78" s="20">
        <v>40084.699999999997</v>
      </c>
      <c r="J78" s="42">
        <f t="shared" si="13"/>
        <v>105.605831877735</v>
      </c>
    </row>
    <row r="79" spans="1:10" s="19" customFormat="1" ht="47.25" x14ac:dyDescent="0.2">
      <c r="A79" s="46" t="s">
        <v>115</v>
      </c>
      <c r="B79" s="20">
        <v>64960.7</v>
      </c>
      <c r="C79" s="20">
        <v>109031</v>
      </c>
      <c r="D79" s="42">
        <f t="shared" si="10"/>
        <v>167.84147954070693</v>
      </c>
      <c r="E79" s="20">
        <v>116161.60000000001</v>
      </c>
      <c r="F79" s="42">
        <f t="shared" si="11"/>
        <v>106.53997486953253</v>
      </c>
      <c r="G79" s="20">
        <v>119813.1</v>
      </c>
      <c r="H79" s="42">
        <f t="shared" si="12"/>
        <v>103.14346565474305</v>
      </c>
      <c r="I79" s="20">
        <v>129092.3</v>
      </c>
      <c r="J79" s="42">
        <f t="shared" si="13"/>
        <v>107.7447290822122</v>
      </c>
    </row>
    <row r="80" spans="1:10" s="19" customFormat="1" ht="47.25" x14ac:dyDescent="0.2">
      <c r="A80" s="44" t="s">
        <v>116</v>
      </c>
      <c r="B80" s="20"/>
      <c r="C80" s="20">
        <v>150.9</v>
      </c>
      <c r="D80" s="42" t="e">
        <f t="shared" si="10"/>
        <v>#DIV/0!</v>
      </c>
      <c r="E80" s="20"/>
      <c r="F80" s="42">
        <f t="shared" si="11"/>
        <v>0</v>
      </c>
      <c r="G80" s="20"/>
      <c r="H80" s="42" t="e">
        <f t="shared" si="12"/>
        <v>#DIV/0!</v>
      </c>
      <c r="I80" s="20"/>
      <c r="J80" s="42" t="e">
        <f t="shared" si="13"/>
        <v>#DIV/0!</v>
      </c>
    </row>
    <row r="81" spans="1:10" s="19" customFormat="1" x14ac:dyDescent="0.2">
      <c r="A81" s="23" t="s">
        <v>23</v>
      </c>
      <c r="B81" s="26">
        <f>B82+B83+B84+B85+B86+B87+B88+B89+B90+B91+B97+B92+B93+B94+B95</f>
        <v>65608.200000000012</v>
      </c>
      <c r="C81" s="26">
        <f>C82+C83+C84+C85+C86+C87+C88+C89+C90+C91+C97+C92+C93+C94+C95+C98+C96+C99</f>
        <v>73262.099999999991</v>
      </c>
      <c r="D81" s="42">
        <f t="shared" si="10"/>
        <v>111.66607222877624</v>
      </c>
      <c r="E81" s="26">
        <f>E82+E83+E84+E85+E86+E87+E88+E89+E90+E91+E97+E92+E93+E94+E95+E100+E101</f>
        <v>42370.6</v>
      </c>
      <c r="F81" s="42">
        <f t="shared" si="11"/>
        <v>57.834269014947708</v>
      </c>
      <c r="G81" s="26">
        <f>G82+G83+G84+G85+G86+G87+G88+G89+G90+G91+G97+G92+G93+G94+G95+G100+G101</f>
        <v>42074.6</v>
      </c>
      <c r="H81" s="42">
        <f t="shared" si="12"/>
        <v>99.301402387504552</v>
      </c>
      <c r="I81" s="26">
        <f>I82+I83+I84+I85+I86+I87+I88+I89+I90+I91+I97+I92+I93+I94+I95+I100+I101</f>
        <v>44189.599999999999</v>
      </c>
      <c r="J81" s="42">
        <f t="shared" si="13"/>
        <v>105.02678575672734</v>
      </c>
    </row>
    <row r="82" spans="1:10" s="19" customFormat="1" ht="47.25" x14ac:dyDescent="0.2">
      <c r="A82" s="21" t="s">
        <v>93</v>
      </c>
      <c r="B82" s="25">
        <v>15050.1</v>
      </c>
      <c r="C82" s="25">
        <v>17284.2</v>
      </c>
      <c r="D82" s="42">
        <f t="shared" si="10"/>
        <v>114.84441963840771</v>
      </c>
      <c r="E82" s="25">
        <v>14690.5</v>
      </c>
      <c r="F82" s="42">
        <f t="shared" si="11"/>
        <v>84.99380937503615</v>
      </c>
      <c r="G82" s="25">
        <v>14381.3</v>
      </c>
      <c r="H82" s="42">
        <f t="shared" si="12"/>
        <v>97.895238419386672</v>
      </c>
      <c r="I82" s="25">
        <v>15189.3</v>
      </c>
      <c r="J82" s="42">
        <f t="shared" si="13"/>
        <v>105.61840723717606</v>
      </c>
    </row>
    <row r="83" spans="1:10" s="19" customFormat="1" ht="31.5" x14ac:dyDescent="0.2">
      <c r="A83" s="21" t="s">
        <v>94</v>
      </c>
      <c r="B83" s="25">
        <v>4697.7</v>
      </c>
      <c r="C83" s="25">
        <v>4824.1000000000004</v>
      </c>
      <c r="D83" s="42">
        <f t="shared" si="10"/>
        <v>102.69067841709774</v>
      </c>
      <c r="E83" s="25">
        <v>5630.5</v>
      </c>
      <c r="F83" s="42">
        <f t="shared" si="11"/>
        <v>116.71607139155489</v>
      </c>
      <c r="G83" s="25">
        <v>5512</v>
      </c>
      <c r="H83" s="42">
        <f t="shared" si="12"/>
        <v>97.895391173075211</v>
      </c>
      <c r="I83" s="25">
        <v>5821.7</v>
      </c>
      <c r="J83" s="42">
        <f t="shared" si="13"/>
        <v>105.61865021770683</v>
      </c>
    </row>
    <row r="84" spans="1:10" s="19" customFormat="1" ht="47.25" x14ac:dyDescent="0.2">
      <c r="A84" s="21" t="s">
        <v>95</v>
      </c>
      <c r="B84" s="20"/>
      <c r="C84" s="20">
        <v>8580</v>
      </c>
      <c r="D84" s="42" t="e">
        <f t="shared" si="10"/>
        <v>#DIV/0!</v>
      </c>
      <c r="E84" s="20"/>
      <c r="F84" s="42">
        <f t="shared" si="11"/>
        <v>0</v>
      </c>
      <c r="G84" s="20"/>
      <c r="H84" s="42"/>
      <c r="I84" s="20"/>
      <c r="J84" s="42"/>
    </row>
    <row r="85" spans="1:10" s="19" customFormat="1" ht="54.6" customHeight="1" x14ac:dyDescent="0.2">
      <c r="A85" s="21" t="s">
        <v>22</v>
      </c>
      <c r="B85" s="20">
        <v>3950</v>
      </c>
      <c r="C85" s="20">
        <v>0</v>
      </c>
      <c r="D85" s="42">
        <f t="shared" si="10"/>
        <v>0</v>
      </c>
      <c r="E85" s="20"/>
      <c r="F85" s="42"/>
      <c r="G85" s="20"/>
      <c r="H85" s="42"/>
      <c r="I85" s="20"/>
      <c r="J85" s="42"/>
    </row>
    <row r="86" spans="1:10" s="19" customFormat="1" ht="47.25" x14ac:dyDescent="0.2">
      <c r="A86" s="24" t="s">
        <v>21</v>
      </c>
      <c r="B86" s="20">
        <v>1765.5</v>
      </c>
      <c r="C86" s="20">
        <v>5457.4</v>
      </c>
      <c r="D86" s="42">
        <f t="shared" si="10"/>
        <v>309.11356556216367</v>
      </c>
      <c r="E86" s="20">
        <v>6444.9</v>
      </c>
      <c r="F86" s="42">
        <f t="shared" si="11"/>
        <v>118.0946971085132</v>
      </c>
      <c r="G86" s="20">
        <v>7068.6</v>
      </c>
      <c r="H86" s="42">
        <f t="shared" si="12"/>
        <v>109.67741935483872</v>
      </c>
      <c r="I86" s="20">
        <v>7848.2</v>
      </c>
      <c r="J86" s="42">
        <f t="shared" si="13"/>
        <v>111.02905808788161</v>
      </c>
    </row>
    <row r="87" spans="1:10" s="19" customFormat="1" ht="78.75" x14ac:dyDescent="0.2">
      <c r="A87" s="24" t="s">
        <v>20</v>
      </c>
      <c r="B87" s="20">
        <v>1543.3</v>
      </c>
      <c r="C87" s="20">
        <v>0</v>
      </c>
      <c r="D87" s="42">
        <f t="shared" si="10"/>
        <v>0</v>
      </c>
      <c r="E87" s="20"/>
      <c r="F87" s="42"/>
      <c r="G87" s="20"/>
      <c r="H87" s="42"/>
      <c r="I87" s="20"/>
      <c r="J87" s="42"/>
    </row>
    <row r="88" spans="1:10" s="19" customFormat="1" ht="31.5" x14ac:dyDescent="0.2">
      <c r="A88" s="24" t="s">
        <v>19</v>
      </c>
      <c r="B88" s="20">
        <v>50</v>
      </c>
      <c r="C88" s="20">
        <v>50.5</v>
      </c>
      <c r="D88" s="42">
        <f t="shared" si="10"/>
        <v>101</v>
      </c>
      <c r="E88" s="20"/>
      <c r="F88" s="42">
        <f t="shared" si="11"/>
        <v>0</v>
      </c>
      <c r="G88" s="20"/>
      <c r="H88" s="42"/>
      <c r="I88" s="20"/>
      <c r="J88" s="42"/>
    </row>
    <row r="89" spans="1:10" s="19" customFormat="1" ht="31.5" x14ac:dyDescent="0.2">
      <c r="A89" s="24" t="s">
        <v>97</v>
      </c>
      <c r="B89" s="20"/>
      <c r="C89" s="20">
        <v>1280.0999999999999</v>
      </c>
      <c r="D89" s="42" t="e">
        <f t="shared" si="10"/>
        <v>#DIV/0!</v>
      </c>
      <c r="E89" s="20"/>
      <c r="F89" s="42">
        <f t="shared" si="11"/>
        <v>0</v>
      </c>
      <c r="G89" s="20"/>
      <c r="H89" s="42"/>
      <c r="I89" s="20"/>
      <c r="J89" s="42"/>
    </row>
    <row r="90" spans="1:10" s="19" customFormat="1" ht="31.5" x14ac:dyDescent="0.2">
      <c r="A90" s="43" t="s">
        <v>104</v>
      </c>
      <c r="B90" s="20">
        <v>3030</v>
      </c>
      <c r="C90" s="20">
        <v>1212.0999999999999</v>
      </c>
      <c r="D90" s="42">
        <f t="shared" si="10"/>
        <v>40.003300330032999</v>
      </c>
      <c r="E90" s="20"/>
      <c r="F90" s="42">
        <f t="shared" si="11"/>
        <v>0</v>
      </c>
      <c r="G90" s="20"/>
      <c r="H90" s="42"/>
      <c r="I90" s="20"/>
      <c r="J90" s="42"/>
    </row>
    <row r="91" spans="1:10" s="19" customFormat="1" ht="31.5" x14ac:dyDescent="0.2">
      <c r="A91" s="24" t="s">
        <v>99</v>
      </c>
      <c r="B91" s="20"/>
      <c r="C91" s="20">
        <v>1963.7</v>
      </c>
      <c r="D91" s="42" t="e">
        <f t="shared" si="10"/>
        <v>#DIV/0!</v>
      </c>
      <c r="E91" s="20"/>
      <c r="F91" s="42">
        <f t="shared" si="11"/>
        <v>0</v>
      </c>
      <c r="G91" s="20"/>
      <c r="H91" s="42"/>
      <c r="I91" s="20"/>
      <c r="J91" s="42"/>
    </row>
    <row r="92" spans="1:10" s="19" customFormat="1" x14ac:dyDescent="0.2">
      <c r="A92" s="24" t="s">
        <v>108</v>
      </c>
      <c r="B92" s="20">
        <v>4655</v>
      </c>
      <c r="C92" s="20">
        <v>10227.299999999999</v>
      </c>
      <c r="D92" s="42">
        <f t="shared" si="10"/>
        <v>219.70569280343716</v>
      </c>
      <c r="E92" s="20">
        <v>10636</v>
      </c>
      <c r="F92" s="42">
        <f t="shared" si="11"/>
        <v>103.99616712133212</v>
      </c>
      <c r="G92" s="20">
        <v>10227.299999999999</v>
      </c>
      <c r="H92" s="42">
        <f t="shared" si="12"/>
        <v>96.157389996239175</v>
      </c>
      <c r="I92" s="20">
        <v>10227.299999999999</v>
      </c>
      <c r="J92" s="42">
        <f t="shared" si="13"/>
        <v>100</v>
      </c>
    </row>
    <row r="93" spans="1:10" s="19" customFormat="1" x14ac:dyDescent="0.2">
      <c r="A93" s="24" t="s">
        <v>109</v>
      </c>
      <c r="B93" s="20">
        <v>8000</v>
      </c>
      <c r="C93" s="20">
        <v>3710.6</v>
      </c>
      <c r="D93" s="42">
        <f t="shared" si="10"/>
        <v>46.3825</v>
      </c>
      <c r="E93" s="20"/>
      <c r="F93" s="42">
        <f t="shared" si="11"/>
        <v>0</v>
      </c>
      <c r="G93" s="20"/>
      <c r="H93" s="42"/>
      <c r="I93" s="20"/>
      <c r="J93" s="42"/>
    </row>
    <row r="94" spans="1:10" s="19" customFormat="1" x14ac:dyDescent="0.2">
      <c r="A94" s="24" t="s">
        <v>110</v>
      </c>
      <c r="B94" s="20">
        <v>3403.4</v>
      </c>
      <c r="C94" s="20">
        <v>3855.6</v>
      </c>
      <c r="D94" s="42">
        <f t="shared" si="10"/>
        <v>113.28671328671329</v>
      </c>
      <c r="E94" s="20"/>
      <c r="F94" s="42">
        <f t="shared" si="11"/>
        <v>0</v>
      </c>
      <c r="G94" s="20"/>
      <c r="H94" s="42"/>
      <c r="I94" s="20"/>
      <c r="J94" s="42"/>
    </row>
    <row r="95" spans="1:10" s="19" customFormat="1" x14ac:dyDescent="0.2">
      <c r="A95" s="24" t="s">
        <v>111</v>
      </c>
      <c r="B95" s="20">
        <v>1320</v>
      </c>
      <c r="C95" s="20">
        <v>2310</v>
      </c>
      <c r="D95" s="42">
        <f t="shared" si="10"/>
        <v>175</v>
      </c>
      <c r="E95" s="20"/>
      <c r="F95" s="42">
        <f t="shared" si="11"/>
        <v>0</v>
      </c>
      <c r="G95" s="20"/>
      <c r="H95" s="42"/>
      <c r="I95" s="20"/>
      <c r="J95" s="42"/>
    </row>
    <row r="96" spans="1:10" s="19" customFormat="1" x14ac:dyDescent="0.2">
      <c r="A96" s="24" t="s">
        <v>118</v>
      </c>
      <c r="B96" s="20"/>
      <c r="C96" s="20">
        <v>10101</v>
      </c>
      <c r="D96" s="42" t="e">
        <f t="shared" si="10"/>
        <v>#DIV/0!</v>
      </c>
      <c r="E96" s="20"/>
      <c r="F96" s="42">
        <f t="shared" si="11"/>
        <v>0</v>
      </c>
      <c r="G96" s="20"/>
      <c r="H96" s="42"/>
      <c r="I96" s="20"/>
      <c r="J96" s="42"/>
    </row>
    <row r="97" spans="1:10" s="19" customFormat="1" ht="31.5" x14ac:dyDescent="0.2">
      <c r="A97" s="44" t="s">
        <v>105</v>
      </c>
      <c r="B97" s="20">
        <v>18143.2</v>
      </c>
      <c r="C97" s="20"/>
      <c r="D97" s="42">
        <f t="shared" si="10"/>
        <v>0</v>
      </c>
      <c r="E97" s="20"/>
      <c r="F97" s="42" t="e">
        <f t="shared" si="11"/>
        <v>#DIV/0!</v>
      </c>
      <c r="G97" s="20"/>
      <c r="H97" s="42"/>
      <c r="I97" s="20"/>
      <c r="J97" s="42"/>
    </row>
    <row r="98" spans="1:10" s="19" customFormat="1" x14ac:dyDescent="0.2">
      <c r="A98" s="44" t="s">
        <v>125</v>
      </c>
      <c r="B98" s="20"/>
      <c r="C98" s="20">
        <v>2000</v>
      </c>
      <c r="D98" s="42" t="e">
        <f t="shared" si="10"/>
        <v>#DIV/0!</v>
      </c>
      <c r="E98" s="20"/>
      <c r="F98" s="42">
        <f t="shared" si="11"/>
        <v>0</v>
      </c>
      <c r="G98" s="20"/>
      <c r="H98" s="42"/>
      <c r="I98" s="20"/>
      <c r="J98" s="42"/>
    </row>
    <row r="99" spans="1:10" s="19" customFormat="1" x14ac:dyDescent="0.2">
      <c r="A99" s="44" t="s">
        <v>128</v>
      </c>
      <c r="B99" s="20"/>
      <c r="C99" s="20">
        <v>405.5</v>
      </c>
      <c r="D99" s="42" t="e">
        <f t="shared" si="10"/>
        <v>#DIV/0!</v>
      </c>
      <c r="E99" s="20"/>
      <c r="F99" s="42">
        <f t="shared" si="11"/>
        <v>0</v>
      </c>
      <c r="G99" s="20"/>
      <c r="H99" s="42"/>
      <c r="I99" s="20"/>
      <c r="J99" s="42"/>
    </row>
    <row r="100" spans="1:10" s="19" customFormat="1" ht="47.25" x14ac:dyDescent="0.2">
      <c r="A100" s="44" t="s">
        <v>129</v>
      </c>
      <c r="B100" s="20"/>
      <c r="C100" s="20"/>
      <c r="D100" s="42"/>
      <c r="E100" s="20">
        <v>1010</v>
      </c>
      <c r="F100" s="42" t="e">
        <f t="shared" si="11"/>
        <v>#DIV/0!</v>
      </c>
      <c r="G100" s="20">
        <v>1010</v>
      </c>
      <c r="H100" s="42">
        <f t="shared" si="12"/>
        <v>100</v>
      </c>
      <c r="I100" s="20">
        <v>1010</v>
      </c>
      <c r="J100" s="42">
        <f t="shared" si="13"/>
        <v>100</v>
      </c>
    </row>
    <row r="101" spans="1:10" s="19" customFormat="1" ht="31.5" x14ac:dyDescent="0.2">
      <c r="A101" s="44" t="s">
        <v>130</v>
      </c>
      <c r="B101" s="20"/>
      <c r="C101" s="20"/>
      <c r="D101" s="42"/>
      <c r="E101" s="20">
        <v>3958.7</v>
      </c>
      <c r="F101" s="42" t="e">
        <f t="shared" si="11"/>
        <v>#DIV/0!</v>
      </c>
      <c r="G101" s="20">
        <v>3875.4</v>
      </c>
      <c r="H101" s="42">
        <f t="shared" si="12"/>
        <v>97.895773865157764</v>
      </c>
      <c r="I101" s="20">
        <v>4093.1</v>
      </c>
      <c r="J101" s="42">
        <f t="shared" si="13"/>
        <v>105.61748464674615</v>
      </c>
    </row>
    <row r="102" spans="1:10" s="19" customFormat="1" x14ac:dyDescent="0.2">
      <c r="A102" s="23" t="s">
        <v>18</v>
      </c>
      <c r="B102" s="22">
        <f>B103+B104</f>
        <v>5484.6</v>
      </c>
      <c r="C102" s="22">
        <f>C103+C104+C105+C106</f>
        <v>31087.600000000002</v>
      </c>
      <c r="D102" s="42">
        <f t="shared" si="10"/>
        <v>566.81617620245777</v>
      </c>
      <c r="E102" s="22">
        <f>E103+E104+E106</f>
        <v>21122.9</v>
      </c>
      <c r="F102" s="42">
        <f t="shared" si="11"/>
        <v>67.94638376716118</v>
      </c>
      <c r="G102" s="22">
        <f>G103+G104+G106</f>
        <v>21069</v>
      </c>
      <c r="H102" s="42">
        <f t="shared" si="12"/>
        <v>99.744826704666494</v>
      </c>
      <c r="I102" s="22">
        <f>I103+I104+I106</f>
        <v>19209.800000000003</v>
      </c>
      <c r="J102" s="42">
        <f t="shared" si="13"/>
        <v>91.175660923631895</v>
      </c>
    </row>
    <row r="103" spans="1:10" s="16" customFormat="1" ht="31.5" x14ac:dyDescent="0.2">
      <c r="A103" s="45" t="s">
        <v>106</v>
      </c>
      <c r="B103" s="20">
        <v>25</v>
      </c>
      <c r="C103" s="20"/>
      <c r="D103" s="42">
        <f t="shared" si="10"/>
        <v>0</v>
      </c>
      <c r="E103" s="17"/>
      <c r="F103" s="42" t="e">
        <f t="shared" si="11"/>
        <v>#DIV/0!</v>
      </c>
      <c r="G103" s="17"/>
      <c r="H103" s="42" t="e">
        <f t="shared" si="12"/>
        <v>#DIV/0!</v>
      </c>
      <c r="I103" s="17"/>
      <c r="J103" s="42" t="e">
        <f t="shared" si="13"/>
        <v>#DIV/0!</v>
      </c>
    </row>
    <row r="104" spans="1:10" s="16" customFormat="1" ht="63" x14ac:dyDescent="0.25">
      <c r="A104" s="47" t="s">
        <v>117</v>
      </c>
      <c r="B104" s="20">
        <v>5459.6</v>
      </c>
      <c r="C104" s="20">
        <v>18562.400000000001</v>
      </c>
      <c r="D104" s="42">
        <f t="shared" si="10"/>
        <v>339.99560407355852</v>
      </c>
      <c r="E104" s="20">
        <v>18562.400000000001</v>
      </c>
      <c r="F104" s="42">
        <f t="shared" si="11"/>
        <v>100</v>
      </c>
      <c r="G104" s="20">
        <v>18562.400000000001</v>
      </c>
      <c r="H104" s="42">
        <f t="shared" si="12"/>
        <v>100</v>
      </c>
      <c r="I104" s="20">
        <v>16562.400000000001</v>
      </c>
      <c r="J104" s="42">
        <f t="shared" si="13"/>
        <v>89.225531181312761</v>
      </c>
    </row>
    <row r="105" spans="1:10" s="16" customFormat="1" ht="31.5" x14ac:dyDescent="0.25">
      <c r="A105" s="47" t="s">
        <v>126</v>
      </c>
      <c r="B105" s="20"/>
      <c r="C105" s="20">
        <v>8555.2999999999993</v>
      </c>
      <c r="D105" s="42" t="e">
        <f t="shared" si="10"/>
        <v>#DIV/0!</v>
      </c>
      <c r="E105" s="17"/>
      <c r="F105" s="42"/>
      <c r="G105" s="17"/>
      <c r="H105" s="42"/>
      <c r="I105" s="17"/>
      <c r="J105" s="42"/>
    </row>
    <row r="106" spans="1:10" s="16" customFormat="1" x14ac:dyDescent="0.25">
      <c r="A106" s="47" t="s">
        <v>127</v>
      </c>
      <c r="B106" s="20"/>
      <c r="C106" s="20">
        <v>3969.9</v>
      </c>
      <c r="D106" s="42" t="e">
        <f t="shared" si="10"/>
        <v>#DIV/0!</v>
      </c>
      <c r="E106" s="20">
        <v>2560.5</v>
      </c>
      <c r="F106" s="42">
        <f t="shared" si="11"/>
        <v>64.497846293357512</v>
      </c>
      <c r="G106" s="20">
        <v>2506.6</v>
      </c>
      <c r="H106" s="42">
        <f t="shared" si="12"/>
        <v>97.894942394063648</v>
      </c>
      <c r="I106" s="20">
        <v>2647.4</v>
      </c>
      <c r="J106" s="42">
        <f t="shared" si="13"/>
        <v>105.61717066943271</v>
      </c>
    </row>
    <row r="107" spans="1:10" s="16" customFormat="1" x14ac:dyDescent="0.2">
      <c r="A107" s="45" t="s">
        <v>107</v>
      </c>
      <c r="B107" s="20"/>
      <c r="C107" s="17">
        <v>-18.7</v>
      </c>
      <c r="D107" s="42"/>
      <c r="E107" s="17"/>
      <c r="F107" s="42"/>
      <c r="G107" s="17"/>
      <c r="H107" s="42"/>
      <c r="I107" s="17"/>
      <c r="J107" s="42"/>
    </row>
    <row r="108" spans="1:10" s="16" customFormat="1" x14ac:dyDescent="0.2">
      <c r="A108" s="18" t="s">
        <v>17</v>
      </c>
      <c r="B108" s="17">
        <f>B49+B44</f>
        <v>721755.5299999998</v>
      </c>
      <c r="C108" s="17">
        <f>C49+C44</f>
        <v>779368.00000000012</v>
      </c>
      <c r="D108" s="35">
        <f t="shared" si="10"/>
        <v>107.98226928721978</v>
      </c>
      <c r="E108" s="17">
        <f>E49+E44</f>
        <v>831765.70000000007</v>
      </c>
      <c r="F108" s="35">
        <f t="shared" si="11"/>
        <v>106.72310128206443</v>
      </c>
      <c r="G108" s="17">
        <f>G49+G44</f>
        <v>837412.49999999988</v>
      </c>
      <c r="H108" s="35">
        <f t="shared" si="12"/>
        <v>100.6788931065563</v>
      </c>
      <c r="I108" s="17">
        <f>I49+I44</f>
        <v>866960.7</v>
      </c>
      <c r="J108" s="35">
        <f t="shared" si="13"/>
        <v>103.52851193408269</v>
      </c>
    </row>
    <row r="109" spans="1:10" s="14" customFormat="1" x14ac:dyDescent="0.2">
      <c r="A109" s="15"/>
      <c r="B109" s="4"/>
      <c r="C109" s="4"/>
      <c r="D109" s="4"/>
      <c r="E109" s="4"/>
      <c r="F109" s="42"/>
      <c r="G109" s="4"/>
      <c r="H109" s="35"/>
      <c r="I109" s="4"/>
      <c r="J109" s="35"/>
    </row>
    <row r="110" spans="1:10" s="6" customFormat="1" x14ac:dyDescent="0.2">
      <c r="A110" s="5" t="s">
        <v>16</v>
      </c>
      <c r="B110" s="4">
        <v>1438.2</v>
      </c>
      <c r="C110" s="4">
        <v>-3111.7</v>
      </c>
      <c r="D110" s="35">
        <f>C110/B110%</f>
        <v>-216.36072868863857</v>
      </c>
      <c r="E110" s="4"/>
      <c r="F110" s="35">
        <f>E110/C110%</f>
        <v>0</v>
      </c>
      <c r="G110" s="4"/>
      <c r="H110" s="35" t="e">
        <f t="shared" si="12"/>
        <v>#DIV/0!</v>
      </c>
      <c r="I110" s="4"/>
      <c r="J110" s="35" t="e">
        <f t="shared" si="13"/>
        <v>#DIV/0!</v>
      </c>
    </row>
    <row r="111" spans="1:10" s="6" customFormat="1" x14ac:dyDescent="0.2">
      <c r="A111" s="10" t="s">
        <v>15</v>
      </c>
      <c r="B111" s="13"/>
      <c r="C111" s="13"/>
      <c r="D111" s="13"/>
      <c r="E111" s="13"/>
      <c r="F111" s="42"/>
      <c r="G111" s="13"/>
      <c r="H111" s="42"/>
      <c r="I111" s="13"/>
      <c r="J111" s="35"/>
    </row>
    <row r="112" spans="1:10" s="6" customFormat="1" x14ac:dyDescent="0.2">
      <c r="A112" s="12"/>
      <c r="B112" s="7"/>
      <c r="C112" s="7"/>
      <c r="D112" s="7"/>
      <c r="E112" s="7"/>
      <c r="F112" s="42"/>
      <c r="G112" s="7"/>
      <c r="H112" s="42"/>
      <c r="I112" s="7"/>
      <c r="J112" s="35"/>
    </row>
    <row r="113" spans="1:10" s="6" customFormat="1" x14ac:dyDescent="0.2">
      <c r="A113" s="11" t="s">
        <v>14</v>
      </c>
      <c r="B113" s="7"/>
      <c r="C113" s="7"/>
      <c r="D113" s="7"/>
      <c r="E113" s="7"/>
      <c r="F113" s="42"/>
      <c r="G113" s="7"/>
      <c r="H113" s="42"/>
      <c r="I113" s="7"/>
      <c r="J113" s="35"/>
    </row>
    <row r="114" spans="1:10" s="6" customFormat="1" x14ac:dyDescent="0.2">
      <c r="A114" s="5" t="s">
        <v>13</v>
      </c>
      <c r="B114" s="9">
        <v>58001.3</v>
      </c>
      <c r="C114" s="9">
        <v>59243.7</v>
      </c>
      <c r="D114" s="42">
        <f t="shared" ref="D114:D128" si="14">C114/B114%</f>
        <v>102.14202095470273</v>
      </c>
      <c r="E114" s="9">
        <v>67994.100000000006</v>
      </c>
      <c r="F114" s="42">
        <f t="shared" si="11"/>
        <v>114.77017809488605</v>
      </c>
      <c r="G114" s="9">
        <v>68976.800000000003</v>
      </c>
      <c r="H114" s="42">
        <f t="shared" si="12"/>
        <v>101.44527245746322</v>
      </c>
      <c r="I114" s="9">
        <v>69394.5</v>
      </c>
      <c r="J114" s="42">
        <f t="shared" si="13"/>
        <v>100.60556592941394</v>
      </c>
    </row>
    <row r="115" spans="1:10" s="6" customFormat="1" x14ac:dyDescent="0.2">
      <c r="A115" s="5" t="s">
        <v>12</v>
      </c>
      <c r="B115" s="9">
        <v>880.1</v>
      </c>
      <c r="C115" s="9">
        <v>918.1</v>
      </c>
      <c r="D115" s="42">
        <f t="shared" si="14"/>
        <v>104.3176911714578</v>
      </c>
      <c r="E115" s="9">
        <v>942.8</v>
      </c>
      <c r="F115" s="42">
        <f t="shared" si="11"/>
        <v>102.6903387430563</v>
      </c>
      <c r="G115" s="9">
        <v>976.7</v>
      </c>
      <c r="H115" s="42">
        <f t="shared" si="12"/>
        <v>103.59567246499789</v>
      </c>
      <c r="I115" s="9">
        <v>1011.9</v>
      </c>
      <c r="J115" s="42">
        <f t="shared" si="13"/>
        <v>103.60397256066344</v>
      </c>
    </row>
    <row r="116" spans="1:10" s="6" customFormat="1" ht="31.5" x14ac:dyDescent="0.2">
      <c r="A116" s="10" t="s">
        <v>11</v>
      </c>
      <c r="B116" s="9">
        <v>1778.2</v>
      </c>
      <c r="C116" s="9">
        <v>2243.8000000000002</v>
      </c>
      <c r="D116" s="42">
        <f t="shared" si="14"/>
        <v>126.18378135192893</v>
      </c>
      <c r="E116" s="9">
        <v>2753.2</v>
      </c>
      <c r="F116" s="42">
        <f t="shared" si="11"/>
        <v>122.70255816026382</v>
      </c>
      <c r="G116" s="9">
        <v>2493.1999999999998</v>
      </c>
      <c r="H116" s="42">
        <f t="shared" si="12"/>
        <v>90.556443411303221</v>
      </c>
      <c r="I116" s="9">
        <v>2493.1999999999998</v>
      </c>
      <c r="J116" s="42">
        <f t="shared" si="13"/>
        <v>100</v>
      </c>
    </row>
    <row r="117" spans="1:10" s="6" customFormat="1" x14ac:dyDescent="0.2">
      <c r="A117" s="5" t="s">
        <v>10</v>
      </c>
      <c r="B117" s="7">
        <v>15071.7</v>
      </c>
      <c r="C117" s="9">
        <v>33696.400000000001</v>
      </c>
      <c r="D117" s="42">
        <f t="shared" si="14"/>
        <v>223.57398302779382</v>
      </c>
      <c r="E117" s="9">
        <v>15907.8</v>
      </c>
      <c r="F117" s="42">
        <f t="shared" si="11"/>
        <v>47.209197421683029</v>
      </c>
      <c r="G117" s="9">
        <v>13287</v>
      </c>
      <c r="H117" s="42">
        <f t="shared" si="12"/>
        <v>83.525063176554895</v>
      </c>
      <c r="I117" s="9">
        <v>13708.1</v>
      </c>
      <c r="J117" s="42">
        <f t="shared" si="13"/>
        <v>103.1692631895838</v>
      </c>
    </row>
    <row r="118" spans="1:10" s="6" customFormat="1" x14ac:dyDescent="0.2">
      <c r="A118" s="5" t="s">
        <v>9</v>
      </c>
      <c r="B118" s="7">
        <v>21227.7</v>
      </c>
      <c r="C118" s="9">
        <v>19938.8</v>
      </c>
      <c r="D118" s="42">
        <f t="shared" si="14"/>
        <v>93.928216434187391</v>
      </c>
      <c r="E118" s="9">
        <v>7348.9</v>
      </c>
      <c r="F118" s="42">
        <f t="shared" si="11"/>
        <v>36.857283286857779</v>
      </c>
      <c r="G118" s="9">
        <v>7348.9</v>
      </c>
      <c r="H118" s="42">
        <f t="shared" si="12"/>
        <v>100.00000000000001</v>
      </c>
      <c r="I118" s="9">
        <v>7348.9</v>
      </c>
      <c r="J118" s="42">
        <f t="shared" si="13"/>
        <v>100.00000000000001</v>
      </c>
    </row>
    <row r="119" spans="1:10" s="6" customFormat="1" x14ac:dyDescent="0.2">
      <c r="A119" s="5" t="s">
        <v>8</v>
      </c>
      <c r="B119" s="7">
        <v>425153</v>
      </c>
      <c r="C119" s="9">
        <v>398464.4</v>
      </c>
      <c r="D119" s="42">
        <f t="shared" si="14"/>
        <v>93.722589279624046</v>
      </c>
      <c r="E119" s="9">
        <v>477885.6</v>
      </c>
      <c r="F119" s="42">
        <f t="shared" si="11"/>
        <v>119.93181825026275</v>
      </c>
      <c r="G119" s="9">
        <v>475907.7</v>
      </c>
      <c r="H119" s="42">
        <f t="shared" si="12"/>
        <v>99.586114333639685</v>
      </c>
      <c r="I119" s="9">
        <v>489696.1</v>
      </c>
      <c r="J119" s="42">
        <f t="shared" si="13"/>
        <v>102.89728449445133</v>
      </c>
    </row>
    <row r="120" spans="1:10" s="6" customFormat="1" x14ac:dyDescent="0.2">
      <c r="A120" s="5" t="s">
        <v>7</v>
      </c>
      <c r="B120" s="7">
        <v>49603.4</v>
      </c>
      <c r="C120" s="9">
        <v>42977.9</v>
      </c>
      <c r="D120" s="42">
        <f t="shared" si="14"/>
        <v>86.643052693968556</v>
      </c>
      <c r="E120" s="9">
        <v>50059.6</v>
      </c>
      <c r="F120" s="42">
        <f t="shared" si="11"/>
        <v>116.477538455811</v>
      </c>
      <c r="G120" s="9">
        <v>50059.6</v>
      </c>
      <c r="H120" s="42">
        <f t="shared" si="12"/>
        <v>100</v>
      </c>
      <c r="I120" s="9">
        <v>50049.599999999999</v>
      </c>
      <c r="J120" s="42">
        <f t="shared" si="13"/>
        <v>99.980023811616547</v>
      </c>
    </row>
    <row r="121" spans="1:10" s="6" customFormat="1" x14ac:dyDescent="0.2">
      <c r="A121" s="5" t="s">
        <v>6</v>
      </c>
      <c r="B121" s="7">
        <v>994.6</v>
      </c>
      <c r="C121" s="9">
        <v>100</v>
      </c>
      <c r="D121" s="42">
        <f t="shared" si="14"/>
        <v>10.054293183189221</v>
      </c>
      <c r="E121" s="9">
        <v>100</v>
      </c>
      <c r="F121" s="42">
        <f t="shared" si="11"/>
        <v>100</v>
      </c>
      <c r="G121" s="9">
        <v>100</v>
      </c>
      <c r="H121" s="42">
        <f t="shared" si="12"/>
        <v>100</v>
      </c>
      <c r="I121" s="9">
        <v>100</v>
      </c>
      <c r="J121" s="42">
        <f t="shared" si="13"/>
        <v>100</v>
      </c>
    </row>
    <row r="122" spans="1:10" s="6" customFormat="1" x14ac:dyDescent="0.2">
      <c r="A122" s="5" t="s">
        <v>5</v>
      </c>
      <c r="B122" s="7">
        <v>147200.4</v>
      </c>
      <c r="C122" s="9">
        <v>223780.6</v>
      </c>
      <c r="D122" s="42">
        <f t="shared" si="14"/>
        <v>152.02445102051354</v>
      </c>
      <c r="E122" s="9">
        <v>208143.8</v>
      </c>
      <c r="F122" s="42">
        <f t="shared" si="11"/>
        <v>93.012441650437964</v>
      </c>
      <c r="G122" s="9">
        <v>219630</v>
      </c>
      <c r="H122" s="42">
        <f t="shared" si="12"/>
        <v>105.51839641632371</v>
      </c>
      <c r="I122" s="9">
        <v>234512.5</v>
      </c>
      <c r="J122" s="42">
        <f t="shared" si="13"/>
        <v>106.77616901151937</v>
      </c>
    </row>
    <row r="123" spans="1:10" s="6" customFormat="1" x14ac:dyDescent="0.2">
      <c r="A123" s="5" t="s">
        <v>4</v>
      </c>
      <c r="B123" s="7">
        <v>183.3</v>
      </c>
      <c r="C123" s="9">
        <v>714.9</v>
      </c>
      <c r="D123" s="42">
        <f t="shared" si="14"/>
        <v>390.01636661211126</v>
      </c>
      <c r="E123" s="9">
        <v>406</v>
      </c>
      <c r="F123" s="42">
        <f t="shared" si="11"/>
        <v>56.791159602741644</v>
      </c>
      <c r="G123" s="9">
        <v>406</v>
      </c>
      <c r="H123" s="42">
        <f t="shared" si="12"/>
        <v>100.00000000000001</v>
      </c>
      <c r="I123" s="9">
        <v>406</v>
      </c>
      <c r="J123" s="42">
        <f t="shared" si="13"/>
        <v>100.00000000000001</v>
      </c>
    </row>
    <row r="124" spans="1:10" s="6" customFormat="1" x14ac:dyDescent="0.2">
      <c r="A124" s="5" t="s">
        <v>3</v>
      </c>
      <c r="B124" s="7">
        <v>223.7</v>
      </c>
      <c r="C124" s="9">
        <v>401.1</v>
      </c>
      <c r="D124" s="42">
        <f t="shared" si="14"/>
        <v>179.30263746088511</v>
      </c>
      <c r="E124" s="9">
        <v>224</v>
      </c>
      <c r="F124" s="42">
        <f t="shared" si="11"/>
        <v>55.846422338568935</v>
      </c>
      <c r="G124" s="9">
        <v>224</v>
      </c>
      <c r="H124" s="42">
        <f t="shared" si="12"/>
        <v>99.999999999999986</v>
      </c>
      <c r="I124" s="9">
        <v>224</v>
      </c>
      <c r="J124" s="42">
        <f t="shared" si="13"/>
        <v>99.999999999999986</v>
      </c>
    </row>
    <row r="125" spans="1:10" s="6" customFormat="1" ht="31.5" x14ac:dyDescent="0.2">
      <c r="A125" s="10" t="s">
        <v>2</v>
      </c>
      <c r="B125" s="7"/>
      <c r="C125" s="9"/>
      <c r="D125" s="42"/>
      <c r="E125" s="9"/>
      <c r="F125" s="42"/>
      <c r="G125" s="9"/>
      <c r="H125" s="42"/>
      <c r="I125" s="9"/>
      <c r="J125" s="35"/>
    </row>
    <row r="126" spans="1:10" s="6" customFormat="1" x14ac:dyDescent="0.2">
      <c r="A126" s="8" t="s">
        <v>1</v>
      </c>
      <c r="B126" s="7"/>
      <c r="C126" s="7"/>
      <c r="D126" s="42"/>
      <c r="E126" s="7"/>
      <c r="F126" s="42"/>
      <c r="G126" s="7"/>
      <c r="H126" s="42"/>
      <c r="I126" s="7"/>
      <c r="J126" s="35"/>
    </row>
    <row r="127" spans="1:10" s="6" customFormat="1" x14ac:dyDescent="0.2">
      <c r="A127" s="5"/>
      <c r="B127" s="7"/>
      <c r="C127" s="7"/>
      <c r="D127" s="42"/>
      <c r="E127" s="7"/>
      <c r="F127" s="42"/>
      <c r="G127" s="7"/>
      <c r="H127" s="42"/>
      <c r="I127" s="7"/>
      <c r="J127" s="35"/>
    </row>
    <row r="128" spans="1:10" x14ac:dyDescent="0.25">
      <c r="A128" s="5" t="s">
        <v>0</v>
      </c>
      <c r="B128" s="4">
        <f>B126+B125+B124+B123+B122+B121+B120+B119+B118+B117+B116+B115+B114</f>
        <v>720317.39999999991</v>
      </c>
      <c r="C128" s="4">
        <f>C126+C125+C124+C123+C122+C121+C120+C119+C118+C117+C116+C115+C114</f>
        <v>782479.70000000007</v>
      </c>
      <c r="D128" s="35">
        <f t="shared" si="14"/>
        <v>108.62984845291814</v>
      </c>
      <c r="E128" s="4">
        <f>E126+E125+E124+E123+E122+E121+E120+E119+E118+E117+E116+E115+E114</f>
        <v>831765.8</v>
      </c>
      <c r="F128" s="35">
        <f t="shared" si="11"/>
        <v>106.2987065351344</v>
      </c>
      <c r="G128" s="4">
        <f>G126+G125+G124+G123+G122+G121+G120+G119+G118+G117+G116+G115+G114</f>
        <v>839409.9</v>
      </c>
      <c r="H128" s="35">
        <f t="shared" si="12"/>
        <v>100.91902071472522</v>
      </c>
      <c r="I128" s="4">
        <f>I126+I125+I124+I123+I122+I121+I120+I119+I118+I117+I116+I115+I114</f>
        <v>868944.79999999993</v>
      </c>
      <c r="J128" s="35">
        <f t="shared" si="13"/>
        <v>103.51853129204217</v>
      </c>
    </row>
    <row r="129" spans="1:213" s="2" customFormat="1" x14ac:dyDescent="0.25">
      <c r="A129" s="3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</row>
    <row r="130" spans="1:213" s="2" customFormat="1" x14ac:dyDescent="0.25">
      <c r="A130" s="3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</row>
    <row r="131" spans="1:213" s="2" customFormat="1" x14ac:dyDescent="0.25">
      <c r="A131" s="3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</row>
    <row r="132" spans="1:213" s="2" customFormat="1" x14ac:dyDescent="0.25">
      <c r="A132" s="3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</row>
    <row r="133" spans="1:213" s="2" customFormat="1" x14ac:dyDescent="0.25">
      <c r="A133" s="3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</row>
    <row r="134" spans="1:213" s="2" customFormat="1" x14ac:dyDescent="0.25">
      <c r="A134" s="3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</row>
    <row r="135" spans="1:213" s="2" customFormat="1" x14ac:dyDescent="0.25">
      <c r="A135" s="3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</row>
    <row r="136" spans="1:213" s="2" customFormat="1" x14ac:dyDescent="0.25">
      <c r="A136" s="3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</row>
    <row r="137" spans="1:213" s="2" customFormat="1" x14ac:dyDescent="0.25">
      <c r="A137" s="3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</row>
    <row r="138" spans="1:213" s="2" customFormat="1" x14ac:dyDescent="0.25">
      <c r="A138" s="3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</row>
    <row r="139" spans="1:213" s="2" customFormat="1" x14ac:dyDescent="0.25">
      <c r="A139" s="3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</row>
    <row r="140" spans="1:213" s="2" customFormat="1" x14ac:dyDescent="0.25">
      <c r="A140" s="3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</row>
    <row r="141" spans="1:213" s="2" customFormat="1" x14ac:dyDescent="0.25">
      <c r="A141" s="3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</row>
    <row r="142" spans="1:213" s="2" customFormat="1" x14ac:dyDescent="0.25">
      <c r="A142" s="3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</row>
    <row r="143" spans="1:213" s="2" customFormat="1" x14ac:dyDescent="0.25">
      <c r="A143" s="3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</row>
    <row r="144" spans="1:213" s="2" customFormat="1" x14ac:dyDescent="0.25">
      <c r="A144" s="3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</row>
    <row r="145" spans="1:213" s="2" customFormat="1" x14ac:dyDescent="0.25">
      <c r="A145" s="3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</row>
    <row r="146" spans="1:213" s="2" customFormat="1" x14ac:dyDescent="0.25">
      <c r="A146" s="3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</row>
    <row r="147" spans="1:213" s="2" customFormat="1" x14ac:dyDescent="0.25">
      <c r="A147" s="3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</row>
    <row r="148" spans="1:213" s="2" customFormat="1" x14ac:dyDescent="0.25">
      <c r="A148" s="3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</row>
    <row r="149" spans="1:213" s="2" customFormat="1" x14ac:dyDescent="0.25">
      <c r="A149" s="3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</row>
    <row r="150" spans="1:213" s="2" customFormat="1" x14ac:dyDescent="0.25">
      <c r="A150" s="3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</row>
    <row r="151" spans="1:213" s="2" customFormat="1" x14ac:dyDescent="0.25">
      <c r="A151" s="3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</row>
    <row r="152" spans="1:213" s="2" customFormat="1" x14ac:dyDescent="0.25">
      <c r="A152" s="3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</row>
    <row r="153" spans="1:213" s="2" customFormat="1" x14ac:dyDescent="0.25">
      <c r="A153" s="3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</row>
    <row r="154" spans="1:213" s="2" customFormat="1" x14ac:dyDescent="0.25">
      <c r="A154" s="3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</row>
    <row r="155" spans="1:213" s="2" customFormat="1" x14ac:dyDescent="0.25">
      <c r="A155" s="3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</row>
    <row r="156" spans="1:213" s="2" customFormat="1" x14ac:dyDescent="0.25">
      <c r="A156" s="3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</row>
    <row r="157" spans="1:213" s="2" customFormat="1" x14ac:dyDescent="0.25">
      <c r="A157" s="3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</row>
    <row r="158" spans="1:213" s="2" customFormat="1" x14ac:dyDescent="0.25">
      <c r="A158" s="3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</row>
    <row r="159" spans="1:213" s="2" customFormat="1" x14ac:dyDescent="0.25">
      <c r="A159" s="3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</row>
    <row r="160" spans="1:213" s="2" customFormat="1" x14ac:dyDescent="0.25">
      <c r="A160" s="3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</row>
    <row r="161" spans="1:213" s="2" customFormat="1" x14ac:dyDescent="0.25">
      <c r="A161" s="3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</row>
    <row r="162" spans="1:213" s="2" customFormat="1" x14ac:dyDescent="0.25">
      <c r="A162" s="3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</row>
    <row r="163" spans="1:213" s="2" customFormat="1" x14ac:dyDescent="0.25">
      <c r="A163" s="3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  <c r="GS163" s="1"/>
      <c r="GT163" s="1"/>
      <c r="GU163" s="1"/>
      <c r="GV163" s="1"/>
      <c r="GW163" s="1"/>
      <c r="GX163" s="1"/>
      <c r="GY163" s="1"/>
      <c r="GZ163" s="1"/>
      <c r="HA163" s="1"/>
      <c r="HB163" s="1"/>
      <c r="HC163" s="1"/>
      <c r="HD163" s="1"/>
      <c r="HE163" s="1"/>
    </row>
    <row r="164" spans="1:213" s="2" customFormat="1" x14ac:dyDescent="0.25">
      <c r="A164" s="3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</row>
    <row r="165" spans="1:213" s="2" customFormat="1" x14ac:dyDescent="0.25">
      <c r="A165" s="3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</row>
    <row r="166" spans="1:213" s="2" customFormat="1" x14ac:dyDescent="0.25">
      <c r="A166" s="3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</row>
    <row r="167" spans="1:213" s="2" customFormat="1" x14ac:dyDescent="0.25">
      <c r="A167" s="3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</row>
    <row r="168" spans="1:213" s="2" customFormat="1" x14ac:dyDescent="0.25">
      <c r="A168" s="3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1"/>
    </row>
    <row r="169" spans="1:213" s="2" customFormat="1" x14ac:dyDescent="0.25">
      <c r="A169" s="3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</row>
    <row r="170" spans="1:213" s="2" customFormat="1" x14ac:dyDescent="0.25">
      <c r="A170" s="3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</row>
    <row r="171" spans="1:213" s="2" customFormat="1" x14ac:dyDescent="0.25">
      <c r="A171" s="3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</row>
    <row r="172" spans="1:213" s="2" customFormat="1" x14ac:dyDescent="0.25">
      <c r="A172" s="3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</row>
    <row r="173" spans="1:213" s="2" customFormat="1" x14ac:dyDescent="0.25">
      <c r="A173" s="3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</row>
    <row r="174" spans="1:213" s="2" customFormat="1" x14ac:dyDescent="0.25">
      <c r="A174" s="3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</row>
    <row r="175" spans="1:213" s="2" customFormat="1" x14ac:dyDescent="0.25">
      <c r="A175" s="3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</row>
    <row r="176" spans="1:213" s="2" customFormat="1" x14ac:dyDescent="0.25">
      <c r="A176" s="3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</row>
    <row r="177" spans="1:213" s="2" customFormat="1" x14ac:dyDescent="0.25">
      <c r="A177" s="3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</row>
    <row r="178" spans="1:213" s="2" customFormat="1" x14ac:dyDescent="0.25">
      <c r="A178" s="3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</row>
    <row r="179" spans="1:213" s="2" customFormat="1" x14ac:dyDescent="0.25">
      <c r="A179" s="3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/>
      <c r="HE179" s="1"/>
    </row>
    <row r="180" spans="1:213" s="2" customFormat="1" x14ac:dyDescent="0.25">
      <c r="A180" s="3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</row>
    <row r="181" spans="1:213" s="2" customFormat="1" x14ac:dyDescent="0.25">
      <c r="A181" s="3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</row>
    <row r="182" spans="1:213" s="2" customFormat="1" x14ac:dyDescent="0.25">
      <c r="A182" s="3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</row>
    <row r="183" spans="1:213" s="2" customFormat="1" x14ac:dyDescent="0.25">
      <c r="A183" s="3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  <c r="FY183" s="1"/>
      <c r="FZ183" s="1"/>
      <c r="GA183" s="1"/>
      <c r="GB183" s="1"/>
      <c r="GC183" s="1"/>
      <c r="GD183" s="1"/>
      <c r="GE183" s="1"/>
      <c r="GF183" s="1"/>
      <c r="GG183" s="1"/>
      <c r="GH183" s="1"/>
      <c r="GI183" s="1"/>
      <c r="GJ183" s="1"/>
      <c r="GK183" s="1"/>
      <c r="GL183" s="1"/>
      <c r="GM183" s="1"/>
      <c r="GN183" s="1"/>
      <c r="GO183" s="1"/>
      <c r="GP183" s="1"/>
      <c r="GQ183" s="1"/>
      <c r="GR183" s="1"/>
      <c r="GS183" s="1"/>
      <c r="GT183" s="1"/>
      <c r="GU183" s="1"/>
      <c r="GV183" s="1"/>
      <c r="GW183" s="1"/>
      <c r="GX183" s="1"/>
      <c r="GY183" s="1"/>
      <c r="GZ183" s="1"/>
      <c r="HA183" s="1"/>
      <c r="HB183" s="1"/>
      <c r="HC183" s="1"/>
      <c r="HD183" s="1"/>
      <c r="HE183" s="1"/>
    </row>
    <row r="184" spans="1:213" s="2" customFormat="1" x14ac:dyDescent="0.25">
      <c r="A184" s="3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  <c r="GQ184" s="1"/>
      <c r="GR184" s="1"/>
      <c r="GS184" s="1"/>
      <c r="GT184" s="1"/>
      <c r="GU184" s="1"/>
      <c r="GV184" s="1"/>
      <c r="GW184" s="1"/>
      <c r="GX184" s="1"/>
      <c r="GY184" s="1"/>
      <c r="GZ184" s="1"/>
      <c r="HA184" s="1"/>
      <c r="HB184" s="1"/>
      <c r="HC184" s="1"/>
      <c r="HD184" s="1"/>
      <c r="HE184" s="1"/>
    </row>
    <row r="185" spans="1:213" s="2" customFormat="1" x14ac:dyDescent="0.25">
      <c r="A185" s="3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  <c r="FY185" s="1"/>
      <c r="FZ185" s="1"/>
      <c r="GA185" s="1"/>
      <c r="GB185" s="1"/>
      <c r="GC185" s="1"/>
      <c r="GD185" s="1"/>
      <c r="GE185" s="1"/>
      <c r="GF185" s="1"/>
      <c r="GG185" s="1"/>
      <c r="GH185" s="1"/>
      <c r="GI185" s="1"/>
      <c r="GJ185" s="1"/>
      <c r="GK185" s="1"/>
      <c r="GL185" s="1"/>
      <c r="GM185" s="1"/>
      <c r="GN185" s="1"/>
      <c r="GO185" s="1"/>
      <c r="GP185" s="1"/>
      <c r="GQ185" s="1"/>
      <c r="GR185" s="1"/>
      <c r="GS185" s="1"/>
      <c r="GT185" s="1"/>
      <c r="GU185" s="1"/>
      <c r="GV185" s="1"/>
      <c r="GW185" s="1"/>
      <c r="GX185" s="1"/>
      <c r="GY185" s="1"/>
      <c r="GZ185" s="1"/>
      <c r="HA185" s="1"/>
      <c r="HB185" s="1"/>
      <c r="HC185" s="1"/>
      <c r="HD185" s="1"/>
      <c r="HE185" s="1"/>
    </row>
    <row r="186" spans="1:213" s="2" customFormat="1" x14ac:dyDescent="0.25">
      <c r="A186" s="3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</row>
    <row r="187" spans="1:213" s="2" customFormat="1" x14ac:dyDescent="0.25">
      <c r="A187" s="3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  <c r="FY187" s="1"/>
      <c r="FZ187" s="1"/>
      <c r="GA187" s="1"/>
      <c r="GB187" s="1"/>
      <c r="GC187" s="1"/>
      <c r="GD187" s="1"/>
      <c r="GE187" s="1"/>
      <c r="GF187" s="1"/>
      <c r="GG187" s="1"/>
      <c r="GH187" s="1"/>
      <c r="GI187" s="1"/>
      <c r="GJ187" s="1"/>
      <c r="GK187" s="1"/>
      <c r="GL187" s="1"/>
      <c r="GM187" s="1"/>
      <c r="GN187" s="1"/>
      <c r="GO187" s="1"/>
      <c r="GP187" s="1"/>
      <c r="GQ187" s="1"/>
      <c r="GR187" s="1"/>
      <c r="GS187" s="1"/>
      <c r="GT187" s="1"/>
      <c r="GU187" s="1"/>
      <c r="GV187" s="1"/>
      <c r="GW187" s="1"/>
      <c r="GX187" s="1"/>
      <c r="GY187" s="1"/>
      <c r="GZ187" s="1"/>
      <c r="HA187" s="1"/>
      <c r="HB187" s="1"/>
      <c r="HC187" s="1"/>
      <c r="HD187" s="1"/>
      <c r="HE187" s="1"/>
    </row>
    <row r="188" spans="1:213" s="2" customFormat="1" x14ac:dyDescent="0.25">
      <c r="A188" s="3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  <c r="FY188" s="1"/>
      <c r="FZ188" s="1"/>
      <c r="GA188" s="1"/>
      <c r="GB188" s="1"/>
      <c r="GC188" s="1"/>
      <c r="GD188" s="1"/>
      <c r="GE188" s="1"/>
      <c r="GF188" s="1"/>
      <c r="GG188" s="1"/>
      <c r="GH188" s="1"/>
      <c r="GI188" s="1"/>
      <c r="GJ188" s="1"/>
      <c r="GK188" s="1"/>
      <c r="GL188" s="1"/>
      <c r="GM188" s="1"/>
      <c r="GN188" s="1"/>
      <c r="GO188" s="1"/>
      <c r="GP188" s="1"/>
      <c r="GQ188" s="1"/>
      <c r="GR188" s="1"/>
      <c r="GS188" s="1"/>
      <c r="GT188" s="1"/>
      <c r="GU188" s="1"/>
      <c r="GV188" s="1"/>
      <c r="GW188" s="1"/>
      <c r="GX188" s="1"/>
      <c r="GY188" s="1"/>
      <c r="GZ188" s="1"/>
      <c r="HA188" s="1"/>
      <c r="HB188" s="1"/>
      <c r="HC188" s="1"/>
      <c r="HD188" s="1"/>
      <c r="HE188" s="1"/>
    </row>
    <row r="189" spans="1:213" s="2" customFormat="1" x14ac:dyDescent="0.25">
      <c r="A189" s="3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</row>
    <row r="190" spans="1:213" s="2" customFormat="1" x14ac:dyDescent="0.25">
      <c r="A190" s="3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  <c r="GQ190" s="1"/>
      <c r="GR190" s="1"/>
      <c r="GS190" s="1"/>
      <c r="GT190" s="1"/>
      <c r="GU190" s="1"/>
      <c r="GV190" s="1"/>
      <c r="GW190" s="1"/>
      <c r="GX190" s="1"/>
      <c r="GY190" s="1"/>
      <c r="GZ190" s="1"/>
      <c r="HA190" s="1"/>
      <c r="HB190" s="1"/>
      <c r="HC190" s="1"/>
      <c r="HD190" s="1"/>
      <c r="HE190" s="1"/>
    </row>
    <row r="191" spans="1:213" s="2" customFormat="1" x14ac:dyDescent="0.25">
      <c r="A191" s="3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  <c r="FY191" s="1"/>
      <c r="FZ191" s="1"/>
      <c r="GA191" s="1"/>
      <c r="GB191" s="1"/>
      <c r="GC191" s="1"/>
      <c r="GD191" s="1"/>
      <c r="GE191" s="1"/>
      <c r="GF191" s="1"/>
      <c r="GG191" s="1"/>
      <c r="GH191" s="1"/>
      <c r="GI191" s="1"/>
      <c r="GJ191" s="1"/>
      <c r="GK191" s="1"/>
      <c r="GL191" s="1"/>
      <c r="GM191" s="1"/>
      <c r="GN191" s="1"/>
      <c r="GO191" s="1"/>
      <c r="GP191" s="1"/>
      <c r="GQ191" s="1"/>
      <c r="GR191" s="1"/>
      <c r="GS191" s="1"/>
      <c r="GT191" s="1"/>
      <c r="GU191" s="1"/>
      <c r="GV191" s="1"/>
      <c r="GW191" s="1"/>
      <c r="GX191" s="1"/>
      <c r="GY191" s="1"/>
      <c r="GZ191" s="1"/>
      <c r="HA191" s="1"/>
      <c r="HB191" s="1"/>
      <c r="HC191" s="1"/>
      <c r="HD191" s="1"/>
      <c r="HE191" s="1"/>
    </row>
    <row r="192" spans="1:213" s="2" customFormat="1" x14ac:dyDescent="0.25">
      <c r="A192" s="3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</row>
    <row r="193" spans="1:213" s="2" customFormat="1" x14ac:dyDescent="0.25">
      <c r="A193" s="3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</row>
    <row r="194" spans="1:213" s="2" customFormat="1" x14ac:dyDescent="0.25">
      <c r="A194" s="3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  <c r="FY194" s="1"/>
      <c r="FZ194" s="1"/>
      <c r="GA194" s="1"/>
      <c r="GB194" s="1"/>
      <c r="GC194" s="1"/>
      <c r="GD194" s="1"/>
      <c r="GE194" s="1"/>
      <c r="GF194" s="1"/>
      <c r="GG194" s="1"/>
      <c r="GH194" s="1"/>
      <c r="GI194" s="1"/>
      <c r="GJ194" s="1"/>
      <c r="GK194" s="1"/>
      <c r="GL194" s="1"/>
      <c r="GM194" s="1"/>
      <c r="GN194" s="1"/>
      <c r="GO194" s="1"/>
      <c r="GP194" s="1"/>
      <c r="GQ194" s="1"/>
      <c r="GR194" s="1"/>
      <c r="GS194" s="1"/>
      <c r="GT194" s="1"/>
      <c r="GU194" s="1"/>
      <c r="GV194" s="1"/>
      <c r="GW194" s="1"/>
      <c r="GX194" s="1"/>
      <c r="GY194" s="1"/>
      <c r="GZ194" s="1"/>
      <c r="HA194" s="1"/>
      <c r="HB194" s="1"/>
      <c r="HC194" s="1"/>
      <c r="HD194" s="1"/>
      <c r="HE194" s="1"/>
    </row>
    <row r="195" spans="1:213" s="2" customFormat="1" x14ac:dyDescent="0.25">
      <c r="A195" s="3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  <c r="FY195" s="1"/>
      <c r="FZ195" s="1"/>
      <c r="GA195" s="1"/>
      <c r="GB195" s="1"/>
      <c r="GC195" s="1"/>
      <c r="GD195" s="1"/>
      <c r="GE195" s="1"/>
      <c r="GF195" s="1"/>
      <c r="GG195" s="1"/>
      <c r="GH195" s="1"/>
      <c r="GI195" s="1"/>
      <c r="GJ195" s="1"/>
      <c r="GK195" s="1"/>
      <c r="GL195" s="1"/>
      <c r="GM195" s="1"/>
      <c r="GN195" s="1"/>
      <c r="GO195" s="1"/>
      <c r="GP195" s="1"/>
      <c r="GQ195" s="1"/>
      <c r="GR195" s="1"/>
      <c r="GS195" s="1"/>
      <c r="GT195" s="1"/>
      <c r="GU195" s="1"/>
      <c r="GV195" s="1"/>
      <c r="GW195" s="1"/>
      <c r="GX195" s="1"/>
      <c r="GY195" s="1"/>
      <c r="GZ195" s="1"/>
      <c r="HA195" s="1"/>
      <c r="HB195" s="1"/>
      <c r="HC195" s="1"/>
      <c r="HD195" s="1"/>
      <c r="HE195" s="1"/>
    </row>
    <row r="196" spans="1:213" s="2" customFormat="1" x14ac:dyDescent="0.25">
      <c r="A196" s="3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</row>
    <row r="197" spans="1:213" s="2" customFormat="1" x14ac:dyDescent="0.25">
      <c r="A197" s="3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</row>
    <row r="198" spans="1:213" s="2" customFormat="1" x14ac:dyDescent="0.25">
      <c r="A198" s="3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</row>
    <row r="199" spans="1:213" s="2" customFormat="1" x14ac:dyDescent="0.25">
      <c r="A199" s="3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  <c r="FY199" s="1"/>
      <c r="FZ199" s="1"/>
      <c r="GA199" s="1"/>
      <c r="GB199" s="1"/>
      <c r="GC199" s="1"/>
      <c r="GD199" s="1"/>
      <c r="GE199" s="1"/>
      <c r="GF199" s="1"/>
      <c r="GG199" s="1"/>
      <c r="GH199" s="1"/>
      <c r="GI199" s="1"/>
      <c r="GJ199" s="1"/>
      <c r="GK199" s="1"/>
      <c r="GL199" s="1"/>
      <c r="GM199" s="1"/>
      <c r="GN199" s="1"/>
      <c r="GO199" s="1"/>
      <c r="GP199" s="1"/>
      <c r="GQ199" s="1"/>
      <c r="GR199" s="1"/>
      <c r="GS199" s="1"/>
      <c r="GT199" s="1"/>
      <c r="GU199" s="1"/>
      <c r="GV199" s="1"/>
      <c r="GW199" s="1"/>
      <c r="GX199" s="1"/>
      <c r="GY199" s="1"/>
      <c r="GZ199" s="1"/>
      <c r="HA199" s="1"/>
      <c r="HB199" s="1"/>
      <c r="HC199" s="1"/>
      <c r="HD199" s="1"/>
      <c r="HE199" s="1"/>
    </row>
    <row r="200" spans="1:213" s="2" customFormat="1" x14ac:dyDescent="0.25">
      <c r="A200" s="3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  <c r="FY200" s="1"/>
      <c r="FZ200" s="1"/>
      <c r="GA200" s="1"/>
      <c r="GB200" s="1"/>
      <c r="GC200" s="1"/>
      <c r="GD200" s="1"/>
      <c r="GE200" s="1"/>
      <c r="GF200" s="1"/>
      <c r="GG200" s="1"/>
      <c r="GH200" s="1"/>
      <c r="GI200" s="1"/>
      <c r="GJ200" s="1"/>
      <c r="GK200" s="1"/>
      <c r="GL200" s="1"/>
      <c r="GM200" s="1"/>
      <c r="GN200" s="1"/>
      <c r="GO200" s="1"/>
      <c r="GP200" s="1"/>
      <c r="GQ200" s="1"/>
      <c r="GR200" s="1"/>
      <c r="GS200" s="1"/>
      <c r="GT200" s="1"/>
      <c r="GU200" s="1"/>
      <c r="GV200" s="1"/>
      <c r="GW200" s="1"/>
      <c r="GX200" s="1"/>
      <c r="GY200" s="1"/>
      <c r="GZ200" s="1"/>
      <c r="HA200" s="1"/>
      <c r="HB200" s="1"/>
      <c r="HC200" s="1"/>
      <c r="HD200" s="1"/>
      <c r="HE200" s="1"/>
    </row>
    <row r="201" spans="1:213" s="2" customFormat="1" x14ac:dyDescent="0.25">
      <c r="A201" s="3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  <c r="FY201" s="1"/>
      <c r="FZ201" s="1"/>
      <c r="GA201" s="1"/>
      <c r="GB201" s="1"/>
      <c r="GC201" s="1"/>
      <c r="GD201" s="1"/>
      <c r="GE201" s="1"/>
      <c r="GF201" s="1"/>
      <c r="GG201" s="1"/>
      <c r="GH201" s="1"/>
      <c r="GI201" s="1"/>
      <c r="GJ201" s="1"/>
      <c r="GK201" s="1"/>
      <c r="GL201" s="1"/>
      <c r="GM201" s="1"/>
      <c r="GN201" s="1"/>
      <c r="GO201" s="1"/>
      <c r="GP201" s="1"/>
      <c r="GQ201" s="1"/>
      <c r="GR201" s="1"/>
      <c r="GS201" s="1"/>
      <c r="GT201" s="1"/>
      <c r="GU201" s="1"/>
      <c r="GV201" s="1"/>
      <c r="GW201" s="1"/>
      <c r="GX201" s="1"/>
      <c r="GY201" s="1"/>
      <c r="GZ201" s="1"/>
      <c r="HA201" s="1"/>
      <c r="HB201" s="1"/>
      <c r="HC201" s="1"/>
      <c r="HD201" s="1"/>
      <c r="HE201" s="1"/>
    </row>
    <row r="202" spans="1:213" s="2" customFormat="1" x14ac:dyDescent="0.25">
      <c r="A202" s="3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  <c r="GQ202" s="1"/>
      <c r="GR202" s="1"/>
      <c r="GS202" s="1"/>
      <c r="GT202" s="1"/>
      <c r="GU202" s="1"/>
      <c r="GV202" s="1"/>
      <c r="GW202" s="1"/>
      <c r="GX202" s="1"/>
      <c r="GY202" s="1"/>
      <c r="GZ202" s="1"/>
      <c r="HA202" s="1"/>
      <c r="HB202" s="1"/>
      <c r="HC202" s="1"/>
      <c r="HD202" s="1"/>
      <c r="HE202" s="1"/>
    </row>
    <row r="203" spans="1:213" s="2" customFormat="1" x14ac:dyDescent="0.25">
      <c r="A203" s="3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  <c r="FY203" s="1"/>
      <c r="FZ203" s="1"/>
      <c r="GA203" s="1"/>
      <c r="GB203" s="1"/>
      <c r="GC203" s="1"/>
      <c r="GD203" s="1"/>
      <c r="GE203" s="1"/>
      <c r="GF203" s="1"/>
      <c r="GG203" s="1"/>
      <c r="GH203" s="1"/>
      <c r="GI203" s="1"/>
      <c r="GJ203" s="1"/>
      <c r="GK203" s="1"/>
      <c r="GL203" s="1"/>
      <c r="GM203" s="1"/>
      <c r="GN203" s="1"/>
      <c r="GO203" s="1"/>
      <c r="GP203" s="1"/>
      <c r="GQ203" s="1"/>
      <c r="GR203" s="1"/>
      <c r="GS203" s="1"/>
      <c r="GT203" s="1"/>
      <c r="GU203" s="1"/>
      <c r="GV203" s="1"/>
      <c r="GW203" s="1"/>
      <c r="GX203" s="1"/>
      <c r="GY203" s="1"/>
      <c r="GZ203" s="1"/>
      <c r="HA203" s="1"/>
      <c r="HB203" s="1"/>
      <c r="HC203" s="1"/>
      <c r="HD203" s="1"/>
      <c r="HE203" s="1"/>
    </row>
    <row r="204" spans="1:213" s="2" customFormat="1" x14ac:dyDescent="0.25">
      <c r="A204" s="3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  <c r="FQ204" s="1"/>
      <c r="FR204" s="1"/>
      <c r="FS204" s="1"/>
      <c r="FT204" s="1"/>
      <c r="FU204" s="1"/>
      <c r="FV204" s="1"/>
      <c r="FW204" s="1"/>
      <c r="FX204" s="1"/>
      <c r="FY204" s="1"/>
      <c r="FZ204" s="1"/>
      <c r="GA204" s="1"/>
      <c r="GB204" s="1"/>
      <c r="GC204" s="1"/>
      <c r="GD204" s="1"/>
      <c r="GE204" s="1"/>
      <c r="GF204" s="1"/>
      <c r="GG204" s="1"/>
      <c r="GH204" s="1"/>
      <c r="GI204" s="1"/>
      <c r="GJ204" s="1"/>
      <c r="GK204" s="1"/>
      <c r="GL204" s="1"/>
      <c r="GM204" s="1"/>
      <c r="GN204" s="1"/>
      <c r="GO204" s="1"/>
      <c r="GP204" s="1"/>
      <c r="GQ204" s="1"/>
      <c r="GR204" s="1"/>
      <c r="GS204" s="1"/>
      <c r="GT204" s="1"/>
      <c r="GU204" s="1"/>
      <c r="GV204" s="1"/>
      <c r="GW204" s="1"/>
      <c r="GX204" s="1"/>
      <c r="GY204" s="1"/>
      <c r="GZ204" s="1"/>
      <c r="HA204" s="1"/>
      <c r="HB204" s="1"/>
      <c r="HC204" s="1"/>
      <c r="HD204" s="1"/>
      <c r="HE204" s="1"/>
    </row>
    <row r="205" spans="1:213" s="2" customFormat="1" x14ac:dyDescent="0.25">
      <c r="A205" s="3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  <c r="FK205" s="1"/>
      <c r="FL205" s="1"/>
      <c r="FM205" s="1"/>
      <c r="FN205" s="1"/>
      <c r="FO205" s="1"/>
      <c r="FP205" s="1"/>
      <c r="FQ205" s="1"/>
      <c r="FR205" s="1"/>
      <c r="FS205" s="1"/>
      <c r="FT205" s="1"/>
      <c r="FU205" s="1"/>
      <c r="FV205" s="1"/>
      <c r="FW205" s="1"/>
      <c r="FX205" s="1"/>
      <c r="FY205" s="1"/>
      <c r="FZ205" s="1"/>
      <c r="GA205" s="1"/>
      <c r="GB205" s="1"/>
      <c r="GC205" s="1"/>
      <c r="GD205" s="1"/>
      <c r="GE205" s="1"/>
      <c r="GF205" s="1"/>
      <c r="GG205" s="1"/>
      <c r="GH205" s="1"/>
      <c r="GI205" s="1"/>
      <c r="GJ205" s="1"/>
      <c r="GK205" s="1"/>
      <c r="GL205" s="1"/>
      <c r="GM205" s="1"/>
      <c r="GN205" s="1"/>
      <c r="GO205" s="1"/>
      <c r="GP205" s="1"/>
      <c r="GQ205" s="1"/>
      <c r="GR205" s="1"/>
      <c r="GS205" s="1"/>
      <c r="GT205" s="1"/>
      <c r="GU205" s="1"/>
      <c r="GV205" s="1"/>
      <c r="GW205" s="1"/>
      <c r="GX205" s="1"/>
      <c r="GY205" s="1"/>
      <c r="GZ205" s="1"/>
      <c r="HA205" s="1"/>
      <c r="HB205" s="1"/>
      <c r="HC205" s="1"/>
      <c r="HD205" s="1"/>
      <c r="HE205" s="1"/>
    </row>
    <row r="206" spans="1:213" s="2" customFormat="1" x14ac:dyDescent="0.25">
      <c r="A206" s="3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  <c r="FV206" s="1"/>
      <c r="FW206" s="1"/>
      <c r="FX206" s="1"/>
      <c r="FY206" s="1"/>
      <c r="FZ206" s="1"/>
      <c r="GA206" s="1"/>
      <c r="GB206" s="1"/>
      <c r="GC206" s="1"/>
      <c r="GD206" s="1"/>
      <c r="GE206" s="1"/>
      <c r="GF206" s="1"/>
      <c r="GG206" s="1"/>
      <c r="GH206" s="1"/>
      <c r="GI206" s="1"/>
      <c r="GJ206" s="1"/>
      <c r="GK206" s="1"/>
      <c r="GL206" s="1"/>
      <c r="GM206" s="1"/>
      <c r="GN206" s="1"/>
      <c r="GO206" s="1"/>
      <c r="GP206" s="1"/>
      <c r="GQ206" s="1"/>
      <c r="GR206" s="1"/>
      <c r="GS206" s="1"/>
      <c r="GT206" s="1"/>
      <c r="GU206" s="1"/>
      <c r="GV206" s="1"/>
      <c r="GW206" s="1"/>
      <c r="GX206" s="1"/>
      <c r="GY206" s="1"/>
      <c r="GZ206" s="1"/>
      <c r="HA206" s="1"/>
      <c r="HB206" s="1"/>
      <c r="HC206" s="1"/>
      <c r="HD206" s="1"/>
      <c r="HE206" s="1"/>
    </row>
    <row r="207" spans="1:213" s="2" customFormat="1" x14ac:dyDescent="0.25">
      <c r="A207" s="3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  <c r="FV207" s="1"/>
      <c r="FW207" s="1"/>
      <c r="FX207" s="1"/>
      <c r="FY207" s="1"/>
      <c r="FZ207" s="1"/>
      <c r="GA207" s="1"/>
      <c r="GB207" s="1"/>
      <c r="GC207" s="1"/>
      <c r="GD207" s="1"/>
      <c r="GE207" s="1"/>
      <c r="GF207" s="1"/>
      <c r="GG207" s="1"/>
      <c r="GH207" s="1"/>
      <c r="GI207" s="1"/>
      <c r="GJ207" s="1"/>
      <c r="GK207" s="1"/>
      <c r="GL207" s="1"/>
      <c r="GM207" s="1"/>
      <c r="GN207" s="1"/>
      <c r="GO207" s="1"/>
      <c r="GP207" s="1"/>
      <c r="GQ207" s="1"/>
      <c r="GR207" s="1"/>
      <c r="GS207" s="1"/>
      <c r="GT207" s="1"/>
      <c r="GU207" s="1"/>
      <c r="GV207" s="1"/>
      <c r="GW207" s="1"/>
      <c r="GX207" s="1"/>
      <c r="GY207" s="1"/>
      <c r="GZ207" s="1"/>
      <c r="HA207" s="1"/>
      <c r="HB207" s="1"/>
      <c r="HC207" s="1"/>
      <c r="HD207" s="1"/>
      <c r="HE207" s="1"/>
    </row>
    <row r="208" spans="1:213" s="2" customFormat="1" x14ac:dyDescent="0.25">
      <c r="A208" s="3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  <c r="FV208" s="1"/>
      <c r="FW208" s="1"/>
      <c r="FX208" s="1"/>
      <c r="FY208" s="1"/>
      <c r="FZ208" s="1"/>
      <c r="GA208" s="1"/>
      <c r="GB208" s="1"/>
      <c r="GC208" s="1"/>
      <c r="GD208" s="1"/>
      <c r="GE208" s="1"/>
      <c r="GF208" s="1"/>
      <c r="GG208" s="1"/>
      <c r="GH208" s="1"/>
      <c r="GI208" s="1"/>
      <c r="GJ208" s="1"/>
      <c r="GK208" s="1"/>
      <c r="GL208" s="1"/>
      <c r="GM208" s="1"/>
      <c r="GN208" s="1"/>
      <c r="GO208" s="1"/>
      <c r="GP208" s="1"/>
      <c r="GQ208" s="1"/>
      <c r="GR208" s="1"/>
      <c r="GS208" s="1"/>
      <c r="GT208" s="1"/>
      <c r="GU208" s="1"/>
      <c r="GV208" s="1"/>
      <c r="GW208" s="1"/>
      <c r="GX208" s="1"/>
      <c r="GY208" s="1"/>
      <c r="GZ208" s="1"/>
      <c r="HA208" s="1"/>
      <c r="HB208" s="1"/>
      <c r="HC208" s="1"/>
      <c r="HD208" s="1"/>
      <c r="HE208" s="1"/>
    </row>
    <row r="209" spans="1:213" s="2" customFormat="1" x14ac:dyDescent="0.25">
      <c r="A209" s="3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  <c r="FO209" s="1"/>
      <c r="FP209" s="1"/>
      <c r="FQ209" s="1"/>
      <c r="FR209" s="1"/>
      <c r="FS209" s="1"/>
      <c r="FT209" s="1"/>
      <c r="FU209" s="1"/>
      <c r="FV209" s="1"/>
      <c r="FW209" s="1"/>
      <c r="FX209" s="1"/>
      <c r="FY209" s="1"/>
      <c r="FZ209" s="1"/>
      <c r="GA209" s="1"/>
      <c r="GB209" s="1"/>
      <c r="GC209" s="1"/>
      <c r="GD209" s="1"/>
      <c r="GE209" s="1"/>
      <c r="GF209" s="1"/>
      <c r="GG209" s="1"/>
      <c r="GH209" s="1"/>
      <c r="GI209" s="1"/>
      <c r="GJ209" s="1"/>
      <c r="GK209" s="1"/>
      <c r="GL209" s="1"/>
      <c r="GM209" s="1"/>
      <c r="GN209" s="1"/>
      <c r="GO209" s="1"/>
      <c r="GP209" s="1"/>
      <c r="GQ209" s="1"/>
      <c r="GR209" s="1"/>
      <c r="GS209" s="1"/>
      <c r="GT209" s="1"/>
      <c r="GU209" s="1"/>
      <c r="GV209" s="1"/>
      <c r="GW209" s="1"/>
      <c r="GX209" s="1"/>
      <c r="GY209" s="1"/>
      <c r="GZ209" s="1"/>
      <c r="HA209" s="1"/>
      <c r="HB209" s="1"/>
      <c r="HC209" s="1"/>
      <c r="HD209" s="1"/>
      <c r="HE209" s="1"/>
    </row>
    <row r="210" spans="1:213" s="2" customFormat="1" x14ac:dyDescent="0.25">
      <c r="A210" s="3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  <c r="GQ210" s="1"/>
      <c r="GR210" s="1"/>
      <c r="GS210" s="1"/>
      <c r="GT210" s="1"/>
      <c r="GU210" s="1"/>
      <c r="GV210" s="1"/>
      <c r="GW210" s="1"/>
      <c r="GX210" s="1"/>
      <c r="GY210" s="1"/>
      <c r="GZ210" s="1"/>
      <c r="HA210" s="1"/>
      <c r="HB210" s="1"/>
      <c r="HC210" s="1"/>
      <c r="HD210" s="1"/>
      <c r="HE210" s="1"/>
    </row>
    <row r="211" spans="1:213" s="2" customFormat="1" x14ac:dyDescent="0.25">
      <c r="A211" s="3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1"/>
      <c r="FR211" s="1"/>
      <c r="FS211" s="1"/>
      <c r="FT211" s="1"/>
      <c r="FU211" s="1"/>
      <c r="FV211" s="1"/>
      <c r="FW211" s="1"/>
      <c r="FX211" s="1"/>
      <c r="FY211" s="1"/>
      <c r="FZ211" s="1"/>
      <c r="GA211" s="1"/>
      <c r="GB211" s="1"/>
      <c r="GC211" s="1"/>
      <c r="GD211" s="1"/>
      <c r="GE211" s="1"/>
      <c r="GF211" s="1"/>
      <c r="GG211" s="1"/>
      <c r="GH211" s="1"/>
      <c r="GI211" s="1"/>
      <c r="GJ211" s="1"/>
      <c r="GK211" s="1"/>
      <c r="GL211" s="1"/>
      <c r="GM211" s="1"/>
      <c r="GN211" s="1"/>
      <c r="GO211" s="1"/>
      <c r="GP211" s="1"/>
      <c r="GQ211" s="1"/>
      <c r="GR211" s="1"/>
      <c r="GS211" s="1"/>
      <c r="GT211" s="1"/>
      <c r="GU211" s="1"/>
      <c r="GV211" s="1"/>
      <c r="GW211" s="1"/>
      <c r="GX211" s="1"/>
      <c r="GY211" s="1"/>
      <c r="GZ211" s="1"/>
      <c r="HA211" s="1"/>
      <c r="HB211" s="1"/>
      <c r="HC211" s="1"/>
      <c r="HD211" s="1"/>
      <c r="HE211" s="1"/>
    </row>
    <row r="212" spans="1:213" s="2" customFormat="1" x14ac:dyDescent="0.25">
      <c r="A212" s="3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/>
      <c r="GR212" s="1"/>
      <c r="GS212" s="1"/>
      <c r="GT212" s="1"/>
      <c r="GU212" s="1"/>
      <c r="GV212" s="1"/>
      <c r="GW212" s="1"/>
      <c r="GX212" s="1"/>
      <c r="GY212" s="1"/>
      <c r="GZ212" s="1"/>
      <c r="HA212" s="1"/>
      <c r="HB212" s="1"/>
      <c r="HC212" s="1"/>
      <c r="HD212" s="1"/>
      <c r="HE212" s="1"/>
    </row>
    <row r="213" spans="1:213" s="2" customFormat="1" x14ac:dyDescent="0.25">
      <c r="A213" s="3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  <c r="FV213" s="1"/>
      <c r="FW213" s="1"/>
      <c r="FX213" s="1"/>
      <c r="FY213" s="1"/>
      <c r="FZ213" s="1"/>
      <c r="GA213" s="1"/>
      <c r="GB213" s="1"/>
      <c r="GC213" s="1"/>
      <c r="GD213" s="1"/>
      <c r="GE213" s="1"/>
      <c r="GF213" s="1"/>
      <c r="GG213" s="1"/>
      <c r="GH213" s="1"/>
      <c r="GI213" s="1"/>
      <c r="GJ213" s="1"/>
      <c r="GK213" s="1"/>
      <c r="GL213" s="1"/>
      <c r="GM213" s="1"/>
      <c r="GN213" s="1"/>
      <c r="GO213" s="1"/>
      <c r="GP213" s="1"/>
      <c r="GQ213" s="1"/>
      <c r="GR213" s="1"/>
      <c r="GS213" s="1"/>
      <c r="GT213" s="1"/>
      <c r="GU213" s="1"/>
      <c r="GV213" s="1"/>
      <c r="GW213" s="1"/>
      <c r="GX213" s="1"/>
      <c r="GY213" s="1"/>
      <c r="GZ213" s="1"/>
      <c r="HA213" s="1"/>
      <c r="HB213" s="1"/>
      <c r="HC213" s="1"/>
      <c r="HD213" s="1"/>
      <c r="HE213" s="1"/>
    </row>
    <row r="214" spans="1:213" s="2" customFormat="1" x14ac:dyDescent="0.25">
      <c r="A214" s="3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  <c r="FF214" s="1"/>
      <c r="FG214" s="1"/>
      <c r="FH214" s="1"/>
      <c r="FI214" s="1"/>
      <c r="FJ214" s="1"/>
      <c r="FK214" s="1"/>
      <c r="FL214" s="1"/>
      <c r="FM214" s="1"/>
      <c r="FN214" s="1"/>
      <c r="FO214" s="1"/>
      <c r="FP214" s="1"/>
      <c r="FQ214" s="1"/>
      <c r="FR214" s="1"/>
      <c r="FS214" s="1"/>
      <c r="FT214" s="1"/>
      <c r="FU214" s="1"/>
      <c r="FV214" s="1"/>
      <c r="FW214" s="1"/>
      <c r="FX214" s="1"/>
      <c r="FY214" s="1"/>
      <c r="FZ214" s="1"/>
      <c r="GA214" s="1"/>
      <c r="GB214" s="1"/>
      <c r="GC214" s="1"/>
      <c r="GD214" s="1"/>
      <c r="GE214" s="1"/>
      <c r="GF214" s="1"/>
      <c r="GG214" s="1"/>
      <c r="GH214" s="1"/>
      <c r="GI214" s="1"/>
      <c r="GJ214" s="1"/>
      <c r="GK214" s="1"/>
      <c r="GL214" s="1"/>
      <c r="GM214" s="1"/>
      <c r="GN214" s="1"/>
      <c r="GO214" s="1"/>
      <c r="GP214" s="1"/>
      <c r="GQ214" s="1"/>
      <c r="GR214" s="1"/>
      <c r="GS214" s="1"/>
      <c r="GT214" s="1"/>
      <c r="GU214" s="1"/>
      <c r="GV214" s="1"/>
      <c r="GW214" s="1"/>
      <c r="GX214" s="1"/>
      <c r="GY214" s="1"/>
      <c r="GZ214" s="1"/>
      <c r="HA214" s="1"/>
      <c r="HB214" s="1"/>
      <c r="HC214" s="1"/>
      <c r="HD214" s="1"/>
      <c r="HE214" s="1"/>
    </row>
    <row r="215" spans="1:213" s="2" customFormat="1" x14ac:dyDescent="0.25">
      <c r="A215" s="3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  <c r="FI215" s="1"/>
      <c r="FJ215" s="1"/>
      <c r="FK215" s="1"/>
      <c r="FL215" s="1"/>
      <c r="FM215" s="1"/>
      <c r="FN215" s="1"/>
      <c r="FO215" s="1"/>
      <c r="FP215" s="1"/>
      <c r="FQ215" s="1"/>
      <c r="FR215" s="1"/>
      <c r="FS215" s="1"/>
      <c r="FT215" s="1"/>
      <c r="FU215" s="1"/>
      <c r="FV215" s="1"/>
      <c r="FW215" s="1"/>
      <c r="FX215" s="1"/>
      <c r="FY215" s="1"/>
      <c r="FZ215" s="1"/>
      <c r="GA215" s="1"/>
      <c r="GB215" s="1"/>
      <c r="GC215" s="1"/>
      <c r="GD215" s="1"/>
      <c r="GE215" s="1"/>
      <c r="GF215" s="1"/>
      <c r="GG215" s="1"/>
      <c r="GH215" s="1"/>
      <c r="GI215" s="1"/>
      <c r="GJ215" s="1"/>
      <c r="GK215" s="1"/>
      <c r="GL215" s="1"/>
      <c r="GM215" s="1"/>
      <c r="GN215" s="1"/>
      <c r="GO215" s="1"/>
      <c r="GP215" s="1"/>
      <c r="GQ215" s="1"/>
      <c r="GR215" s="1"/>
      <c r="GS215" s="1"/>
      <c r="GT215" s="1"/>
      <c r="GU215" s="1"/>
      <c r="GV215" s="1"/>
      <c r="GW215" s="1"/>
      <c r="GX215" s="1"/>
      <c r="GY215" s="1"/>
      <c r="GZ215" s="1"/>
      <c r="HA215" s="1"/>
      <c r="HB215" s="1"/>
      <c r="HC215" s="1"/>
      <c r="HD215" s="1"/>
      <c r="HE215" s="1"/>
    </row>
    <row r="216" spans="1:213" s="2" customFormat="1" x14ac:dyDescent="0.25">
      <c r="A216" s="3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  <c r="FV216" s="1"/>
      <c r="FW216" s="1"/>
      <c r="FX216" s="1"/>
      <c r="FY216" s="1"/>
      <c r="FZ216" s="1"/>
      <c r="GA216" s="1"/>
      <c r="GB216" s="1"/>
      <c r="GC216" s="1"/>
      <c r="GD216" s="1"/>
      <c r="GE216" s="1"/>
      <c r="GF216" s="1"/>
      <c r="GG216" s="1"/>
      <c r="GH216" s="1"/>
      <c r="GI216" s="1"/>
      <c r="GJ216" s="1"/>
      <c r="GK216" s="1"/>
      <c r="GL216" s="1"/>
      <c r="GM216" s="1"/>
      <c r="GN216" s="1"/>
      <c r="GO216" s="1"/>
      <c r="GP216" s="1"/>
      <c r="GQ216" s="1"/>
      <c r="GR216" s="1"/>
      <c r="GS216" s="1"/>
      <c r="GT216" s="1"/>
      <c r="GU216" s="1"/>
      <c r="GV216" s="1"/>
      <c r="GW216" s="1"/>
      <c r="GX216" s="1"/>
      <c r="GY216" s="1"/>
      <c r="GZ216" s="1"/>
      <c r="HA216" s="1"/>
      <c r="HB216" s="1"/>
      <c r="HC216" s="1"/>
      <c r="HD216" s="1"/>
      <c r="HE216" s="1"/>
    </row>
  </sheetData>
  <mergeCells count="2">
    <mergeCell ref="A1:J1"/>
    <mergeCell ref="A2:J2"/>
  </mergeCells>
  <pageMargins left="0.23622047244094491" right="0.23622047244094491" top="0.47" bottom="0.34" header="0.47" footer="0.19"/>
  <pageSetup paperSize="9" scale="76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 КБ </vt:lpstr>
      <vt:lpstr>'ПРОГНОЗ КБ '!Заголовки_для_печати</vt:lpstr>
      <vt:lpstr>'ПРОГНОЗ КБ 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Ошкулуг Айлана Арменовна</dc:creator>
  <cp:lastModifiedBy>Куулар</cp:lastModifiedBy>
  <cp:lastPrinted>2020-11-10T11:49:54Z</cp:lastPrinted>
  <dcterms:created xsi:type="dcterms:W3CDTF">2018-10-31T11:14:18Z</dcterms:created>
  <dcterms:modified xsi:type="dcterms:W3CDTF">2021-11-10T11:58:05Z</dcterms:modified>
</cp:coreProperties>
</file>